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ThisWorkbook"/>
  <mc:AlternateContent xmlns:mc="http://schemas.openxmlformats.org/markup-compatibility/2006">
    <mc:Choice Requires="x15">
      <x15ac:absPath xmlns:x15ac="http://schemas.microsoft.com/office/spreadsheetml/2010/11/ac" url="D:\sap\Documents\Estadisticas\2025_1T\matrices_de_validacion\v2\"/>
    </mc:Choice>
  </mc:AlternateContent>
  <xr:revisionPtr revIDLastSave="0" documentId="13_ncr:1_{041AC843-D0CC-4452-8C1B-14EFBE1CA5E5}" xr6:coauthVersionLast="47" xr6:coauthVersionMax="47" xr10:uidLastSave="{00000000-0000-0000-0000-000000000000}"/>
  <bookViews>
    <workbookView xWindow="-120" yWindow="-120" windowWidth="29040" windowHeight="15720" tabRatio="777" xr2:uid="{00000000-000D-0000-FFFF-FFFF00000000}"/>
  </bookViews>
  <sheets>
    <sheet name="C" sheetId="2" r:id="rId1"/>
    <sheet name="BD Servicios" sheetId="6" state="hidden" r:id="rId2"/>
    <sheet name="C_Conversion" sheetId="5" state="hidden" r:id="rId3"/>
  </sheets>
  <definedNames>
    <definedName name="_xlnm._FilterDatabase" localSheetId="1" hidden="1">'BD Servicios'!$A$1:$D$349</definedName>
    <definedName name="_xlnm._FilterDatabase" localSheetId="0" hidden="1">'C'!$A$1:$CF$7106</definedName>
    <definedName name="Codigo">'BD Servicios'!$A$2:$D$373</definedName>
    <definedName name="FECHA_INICIO">'C'!$CD$1</definedName>
    <definedName name="FECHA_TERMINO">'C'!$CE$1</definedName>
    <definedName name="Print_Area" localSheetId="0">'C'!$C$1:$CD$1</definedName>
    <definedName name="REM_072101">C_Conversion!$W$27:$W$39</definedName>
    <definedName name="REM_10_60_70_EUS">C_Conversion!$J$7:$J$42</definedName>
    <definedName name="REM_11_12_PERSONAL_MEDICO_18834">C_Conversion!$K$7:$K$10</definedName>
    <definedName name="REM_170201_170202">C_Conversion!$W$13:$W$19</definedName>
    <definedName name="REM_20_Fiscalizadores">C_Conversion!$M$7:$M$33</definedName>
    <definedName name="REM_240201">C_Conversion!$W$20:$W$26</definedName>
    <definedName name="REM_30_JUDICIAL">C_Conversion!$R$7:$R$29</definedName>
    <definedName name="REM_40_CONGRESO">C_Conversion!$T$7:$T$40</definedName>
    <definedName name="REM_61_BC">C_Conversion!$O$7:$O$40</definedName>
    <definedName name="REM_61_ESCALA_A_Personal_Medico_TIPOB">C_Conversion!$P$7:$P$20</definedName>
    <definedName name="REM_80_Codigo_del_Trabajo">C_Conversion!$J$7:$J$65</definedName>
    <definedName name="REM_80_Serviu">C_Conversion!$J$7:$J$45</definedName>
    <definedName name="REM_Codigo_Especiales">C_Conversion!$X$6:$X$39</definedName>
    <definedName name="Servicios_Locales">'BD Servicios'!$A$105:$A$108</definedName>
    <definedName name="Serviu_Codigo">C_Conversion!$V$41:$V$55</definedName>
    <definedName name="Tabla_01_Sexo">C_Conversion!$B$5:$B$6</definedName>
    <definedName name="Tabla_02_Inst.Previsional">C_Conversion!$B$11:$B$15</definedName>
    <definedName name="Tabla_03_Inst.Salud">C_Conversion!$B$20:$B$24</definedName>
    <definedName name="Tabla_04_Sist.Rem">C_Conversion!$B$29:$B$43</definedName>
    <definedName name="Tabla_04_Sist.Rem_SLE">C_Conversion!$B$32:$B$34</definedName>
    <definedName name="Tabla_05_Region">C_Conversion!$H$5:$H$351</definedName>
    <definedName name="Tabla_06_10_40_60_70_EUS">C_Conversion!$B$49:$B$55</definedName>
    <definedName name="Tabla_06_11_12_15076_19664">C_Conversion!$B$62</definedName>
    <definedName name="Tabla_06_13">C_Conversion!$B$116:$B$118</definedName>
    <definedName name="Tabla_06_14">C_Conversion!$B$120:$B$123</definedName>
    <definedName name="Tabla_06_15">C_Conversion!$B$125:$B$131</definedName>
    <definedName name="Tabla_06_20_Fiscalizadores">C_Conversion!$B$72:$B$79</definedName>
    <definedName name="Tabla_06_30_Poder_Judicial">C_Conversion!$B$81:$B$83</definedName>
    <definedName name="Tabla_06_50_Ministerio_Publico">C_Conversion!$B$85:$B$91</definedName>
    <definedName name="Tabla_06_80_Codigo_del_Trabajo">C_Conversion!$B$93:$B$105</definedName>
    <definedName name="Tabla_06_DFL29_61_Experimentales">C_Conversion!$B$64:$B$70</definedName>
    <definedName name="Tabla_06_Personal_Fuera_de_Dotacion">C_Conversion!$B$107:$B$114</definedName>
    <definedName name="Tabla_07_Dotacion">C_Conversion!$B$140:$B$144</definedName>
    <definedName name="Tabla_07_Fuera_Dotacion">C_Conversion!$B$146:$B$154</definedName>
    <definedName name="Tabla_09_S_N">C_Conversion!$B$175:$B$176</definedName>
    <definedName name="Tabla_11_Nivel_Ley_Medica">C_Conversion!$B$181:$B$183</definedName>
    <definedName name="Tabla_12_Fallecimiento">C_Conversion!$C$217</definedName>
    <definedName name="Tabla_12_Jubilacion">C_Conversion!$C$212:$C$215</definedName>
    <definedName name="Tabla_12_Regularizacion_Honorarios">C_Conversion!$C$251</definedName>
    <definedName name="Tabla_12_Renuncia_No_Voluntaria">C_Conversion!$C$236:$C$249</definedName>
    <definedName name="Tabla_12_Renuncia_Voluntaria">C_Conversion!$C$219:$C$224</definedName>
    <definedName name="Tabla_12_Termino_Plazo_Contratacion">C_Conversion!$C$226:$C$234</definedName>
    <definedName name="Tabla_13_Imputacion_Presupuestaria">C_Conversion!$B$188:$B$206</definedName>
    <definedName name="Tabla_23_EDU">C_Conversion!$B$648:$B$653</definedName>
    <definedName name="TABLA_26_OTROS_EDU">C_Conversion!$B$800:$B$805</definedName>
    <definedName name="Tabla_29_PAIS">C_Conversion!$C$391:$C$632</definedName>
    <definedName name="Tabla_30_TITULO">C_Conversion!$C$660:$C$705</definedName>
    <definedName name="TABLA_31_ESPECIALIDAD">C_Conversion!$C$711:$C$794</definedName>
    <definedName name="TABLA_32_UNIDAD">C_Conversion!$C$813:$C$828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2" i="2" l="1"/>
  <c r="BU2" i="2"/>
  <c r="BV2" i="2" l="1"/>
  <c r="AV2" i="2" l="1"/>
  <c r="BB2" i="2" l="1"/>
  <c r="BY2" i="2"/>
  <c r="BT2" i="2"/>
  <c r="AP2" i="2" l="1"/>
  <c r="BP2" i="2" l="1"/>
  <c r="CF1" i="2"/>
  <c r="BJ2" i="2"/>
  <c r="AX2" i="2" l="1"/>
  <c r="AY2" i="2" s="1"/>
  <c r="BO2" i="2" l="1"/>
  <c r="BG2" i="2" l="1"/>
  <c r="CC2" i="2" l="1"/>
  <c r="BH2" i="2" l="1"/>
  <c r="BK2" i="2" l="1"/>
  <c r="BF2" i="2"/>
  <c r="X38" i="5" l="1"/>
  <c r="X37" i="5"/>
  <c r="X36" i="5"/>
  <c r="X35" i="5"/>
  <c r="X34" i="5"/>
  <c r="X33" i="5"/>
  <c r="X32" i="5"/>
  <c r="X31" i="5"/>
  <c r="X30" i="5"/>
  <c r="X29" i="5"/>
  <c r="CB2" i="2" l="1"/>
  <c r="CA2" i="2"/>
  <c r="BZ2" i="2"/>
  <c r="BX2" i="2"/>
  <c r="BW2" i="2"/>
  <c r="BS2" i="2" l="1"/>
  <c r="BR2" i="2" l="1"/>
  <c r="AM2" i="2" l="1"/>
  <c r="AT2" i="2" l="1"/>
  <c r="AQ2" i="2" l="1"/>
  <c r="AR2" i="2"/>
  <c r="AW2" i="2" l="1"/>
  <c r="BC2" i="2" l="1"/>
  <c r="BL2" i="2"/>
  <c r="AN1" i="2" l="1"/>
  <c r="BC1" i="2"/>
  <c r="BL1" i="2"/>
  <c r="AS2" i="2" l="1"/>
  <c r="AU2" i="2" l="1"/>
  <c r="AZ2" i="2"/>
  <c r="BA2" i="2"/>
  <c r="BE2" i="2"/>
  <c r="BI2" i="2"/>
  <c r="BN2" i="2"/>
  <c r="BQ2" i="2"/>
  <c r="X39" i="5" l="1"/>
  <c r="X28" i="5"/>
  <c r="X27" i="5"/>
  <c r="X26" i="5"/>
  <c r="X25" i="5"/>
  <c r="X24" i="5"/>
  <c r="X23" i="5"/>
  <c r="X22" i="5"/>
  <c r="X21" i="5"/>
  <c r="X20" i="5"/>
  <c r="X19" i="5"/>
  <c r="X18" i="5"/>
  <c r="X17" i="5"/>
  <c r="X16" i="5"/>
  <c r="X15" i="5"/>
  <c r="X14" i="5"/>
  <c r="X13" i="5"/>
  <c r="X12" i="5"/>
  <c r="X11" i="5"/>
  <c r="X10" i="5"/>
  <c r="X9" i="5"/>
  <c r="X8" i="5"/>
  <c r="X7" i="5"/>
  <c r="X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Mariela Riquelme G.</author>
    <author>hcg</author>
    <author>Autor</author>
    <author>rls</author>
  </authors>
  <commentList>
    <comment ref="AO1" authorId="0" shapeId="0" xr:uid="{00000000-0006-0000-0000-000001000000}">
      <text>
        <r>
          <rPr>
            <sz val="8"/>
            <color indexed="81"/>
            <rFont val="Tahoma"/>
            <family val="2"/>
          </rPr>
          <t>Columna de ayuda. Permite corregir el formato de la columna ID_SERV, en caso de error. No obstante, debe considerar el resultado de la columna que revisa la validez del código presupuestario ingresado.</t>
        </r>
      </text>
    </comment>
    <comment ref="AP1" authorId="0" shapeId="0" xr:uid="{00000000-0006-0000-0000-000002000000}">
      <text>
        <r>
          <rPr>
            <sz val="8"/>
            <color indexed="81"/>
            <rFont val="Tahoma"/>
            <family val="2"/>
          </rPr>
          <t>Verifique que el nombre señalado en esta columna corresponda al Servicio informante. Si no es así, revisar el código presupuestario que fue ingresado en el campo ID_SERV.</t>
        </r>
      </text>
    </comment>
    <comment ref="AV1" authorId="1" shapeId="0" xr:uid="{00000000-0006-0000-0000-000003000000}">
      <text>
        <r>
          <rPr>
            <sz val="8"/>
            <color indexed="81"/>
            <rFont val="Tahoma"/>
            <family val="2"/>
          </rPr>
          <t>Revisar consistencia de Nombre y Sexo de forma manual</t>
        </r>
      </text>
    </comment>
    <comment ref="AW1" authorId="2" shapeId="0" xr:uid="{00000000-0006-0000-0000-000004000000}">
      <text>
        <r>
          <rPr>
            <sz val="8"/>
            <color indexed="81"/>
            <rFont val="Tahoma"/>
            <family val="2"/>
          </rPr>
          <t>Calcula la edad que tenía la personal al ingresar al Servicio, según los años de antigüedad en el Servicio señalado en la columna  ANTG_SERV.
Señala  REVISAR si la persona tenía menos de 18 años al ingreso.
Debe revisar la Fecha de Nacimiento y la Antiguedad en el Servicio.</t>
        </r>
      </text>
    </comment>
    <comment ref="AY1" authorId="1" shapeId="0" xr:uid="{00000000-0006-0000-0000-000005000000}">
      <text>
        <r>
          <rPr>
            <sz val="9"/>
            <color indexed="81"/>
            <rFont val="Tahoma"/>
            <family val="2"/>
          </rPr>
          <t>Valida Antigüedad en el Servicio con un decimal.</t>
        </r>
      </text>
    </comment>
    <comment ref="AZ1" authorId="3" shapeId="0" xr:uid="{00000000-0006-0000-0000-000006000000}">
      <text>
        <r>
          <rPr>
            <sz val="8"/>
            <color indexed="81"/>
            <rFont val="Tahoma"/>
            <family val="2"/>
          </rPr>
          <t>Verifica que la información ingresada corresponda a los códigos señalados en la Tabla N° 02</t>
        </r>
      </text>
    </comment>
    <comment ref="BA1" authorId="3" shapeId="0" xr:uid="{00000000-0006-0000-0000-000007000000}">
      <text>
        <r>
          <rPr>
            <sz val="8"/>
            <color indexed="81"/>
            <rFont val="Tahoma"/>
            <family val="2"/>
          </rPr>
          <t>Verifica que la información ingresada corresponda a los códigos señalados en la Tabla N°03</t>
        </r>
      </text>
    </comment>
    <comment ref="BB1" authorId="3" shapeId="0" xr:uid="{00000000-0006-0000-0000-000008000000}">
      <text>
        <r>
          <rPr>
            <sz val="8"/>
            <color indexed="81"/>
            <rFont val="Tahoma"/>
            <family val="2"/>
          </rPr>
          <t>Verifica que la información ingresada corresponda a los códigos señalados en la Tabla N°04 (Sistema de Remuneraciones)</t>
        </r>
      </text>
    </comment>
    <comment ref="BE1" authorId="3" shapeId="0" xr:uid="{00000000-0006-0000-0000-000009000000}">
      <text>
        <r>
          <rPr>
            <sz val="8"/>
            <color indexed="81"/>
            <rFont val="Tahoma"/>
            <family val="2"/>
          </rPr>
          <t>Verifica que la información ingresada corresponda a los códigos señalados en la Tabla N° 05.</t>
        </r>
      </text>
    </comment>
    <comment ref="BF1" authorId="3" shapeId="0" xr:uid="{00000000-0006-0000-0000-00000A000000}">
      <text>
        <r>
          <rPr>
            <sz val="8"/>
            <color indexed="81"/>
            <rFont val="Tahoma"/>
            <family val="2"/>
          </rPr>
          <t>Si SIST_REM = 90, valor N.
Si C_JURIDICA = JORNAL, HONORARIO, CONTRATA_FD, CT_FD, ADSCRITO, VIGILANTE o BECARIOS, valor N.
Si C_JURIDICA = PLANTA: Si C_DESEMPENO = SUP, puede ser “S” o “N”; si es diferente debe ser S.
Si C_JURIDICA = CONTRATA: Si C_DESEMPENO = REE, valor “N”. Si C_DESEMPENO = NNN, valor S.
Si C_JURIDICA = CT, HAG, JP, valor S.</t>
        </r>
      </text>
    </comment>
    <comment ref="BG1" authorId="3" shapeId="0" xr:uid="{00000000-0006-0000-0000-00000B000000}">
      <text>
        <r>
          <rPr>
            <sz val="8"/>
            <color indexed="81"/>
            <rFont val="Tahoma"/>
            <family val="2"/>
          </rPr>
          <t>Verifica que la información ingresada corresponda a los códigos señalados en la Tabla N° 06, según el Sistema de Remuneraciones registrado (SIST_REM)</t>
        </r>
      </text>
    </comment>
    <comment ref="BH1" authorId="1" shapeId="0" xr:uid="{00000000-0006-0000-0000-00000C000000}">
      <text>
        <r>
          <rPr>
            <sz val="8"/>
            <color indexed="81"/>
            <rFont val="Tahoma"/>
            <family val="2"/>
          </rPr>
          <t xml:space="preserve">El valor informado se debe corresponder con campo SIST_REM.
Si campo SIST_REM = 11, puede tener el valor </t>
        </r>
        <r>
          <rPr>
            <b/>
            <sz val="8"/>
            <color indexed="10"/>
            <rFont val="Tahoma"/>
            <family val="2"/>
          </rPr>
          <t>I, II, II y</t>
        </r>
        <r>
          <rPr>
            <sz val="8"/>
            <color indexed="81"/>
            <rFont val="Tahoma"/>
            <family val="2"/>
          </rPr>
          <t xml:space="preserve"> SINGR.
Si campo SIST_REM = 12, se podría informar I, II, III, SINGR.
Si campo SIST_REM = 61, se podría informar los valores I, II, II, números del 1 al 31, y letras de la A a la N.</t>
        </r>
      </text>
    </comment>
    <comment ref="BI1" authorId="3" shapeId="0" xr:uid="{00000000-0006-0000-0000-00000D000000}">
      <text>
        <r>
          <rPr>
            <sz val="8"/>
            <color indexed="81"/>
            <rFont val="Tahoma"/>
            <family val="2"/>
          </rPr>
          <t>Verifica que la información ingresada corresponda al Código SN para todos los servicios, excepto los Servicios de Salud.</t>
        </r>
      </text>
    </comment>
    <comment ref="BJ1" authorId="3" shapeId="0" xr:uid="{00000000-0006-0000-0000-00000E000000}">
      <text>
        <r>
          <rPr>
            <sz val="8"/>
            <color indexed="81"/>
            <rFont val="Tahoma"/>
            <family val="2"/>
          </rPr>
          <t xml:space="preserve">Verifica que la información ingresada corresponda a los códigos señalados en la Tabla N° 07.
Sólo si en el campo </t>
        </r>
        <r>
          <rPr>
            <b/>
            <sz val="8"/>
            <color indexed="81"/>
            <rFont val="Tahoma"/>
            <family val="2"/>
          </rPr>
          <t>SIST_REM se informa 61 ó 80</t>
        </r>
        <r>
          <rPr>
            <sz val="8"/>
            <color indexed="81"/>
            <rFont val="Tahoma"/>
            <family val="2"/>
          </rPr>
          <t>,  se debe informar “INDEF” o “PFIJO”.</t>
        </r>
      </text>
    </comment>
    <comment ref="BK1" authorId="3" shapeId="0" xr:uid="{00000000-0006-0000-0000-00000F000000}">
      <text>
        <r>
          <rPr>
            <sz val="8"/>
            <color indexed="81"/>
            <rFont val="Tahoma"/>
            <family val="2"/>
          </rPr>
          <t>Verifica que la información ingresada corresponda a los códigos señalados en la Tabla N° 08.</t>
        </r>
      </text>
    </comment>
    <comment ref="BN1" authorId="3" shapeId="0" xr:uid="{00000000-0006-0000-0000-000010000000}">
      <text>
        <r>
          <rPr>
            <sz val="8"/>
            <color indexed="81"/>
            <rFont val="Tahoma"/>
            <family val="2"/>
          </rPr>
          <t>Verifica que la información ingresada corresponda a los códigos señalados en la Tabla N° 13 (Imputación Presupuestaria)</t>
        </r>
      </text>
    </comment>
    <comment ref="BO1" authorId="3" shapeId="0" xr:uid="{00000000-0006-0000-0000-000011000000}">
      <text>
        <r>
          <rPr>
            <sz val="8"/>
            <color indexed="81"/>
            <rFont val="Tahoma"/>
            <family val="2"/>
          </rPr>
          <t>Valor distinto de Cero y mayor o igual a la renta equivalente al Estamento con renta de menor valor.</t>
        </r>
      </text>
    </comment>
    <comment ref="BP1" authorId="1" shapeId="0" xr:uid="{00000000-0006-0000-0000-000012000000}">
      <text>
        <r>
          <rPr>
            <sz val="8"/>
            <color indexed="81"/>
            <rFont val="Tahoma"/>
            <family val="2"/>
          </rPr>
          <t xml:space="preserve">Valor de campo distinto de blanco y superior a cero. </t>
        </r>
      </text>
    </comment>
    <comment ref="BQ1" authorId="3" shapeId="0" xr:uid="{00000000-0006-0000-0000-000013000000}">
      <text>
        <r>
          <rPr>
            <sz val="8"/>
            <color indexed="81"/>
            <rFont val="Tahoma"/>
            <family val="2"/>
          </rPr>
          <t>Verifica que la información ingresada corresponda a los códigos señalados en la Tabla N° 09.</t>
        </r>
      </text>
    </comment>
    <comment ref="BR1" authorId="1" shapeId="0" xr:uid="{00000000-0006-0000-0000-000014000000}">
      <text>
        <r>
          <rPr>
            <sz val="8"/>
            <color indexed="81"/>
            <rFont val="Tahoma"/>
            <family val="2"/>
          </rPr>
          <t>El valor ingresado debe ser anterior o igual a la fecha de cierre del informe.
Validador consistencia con otros campos.
El valor ingresado debe ser posterior o igual al señalado en el campo INGRESO_SERV.</t>
        </r>
      </text>
    </comment>
    <comment ref="BS1" authorId="1" shapeId="0" xr:uid="{00000000-0006-0000-0000-000015000000}">
      <text>
        <r>
          <rPr>
            <sz val="8"/>
            <color indexed="81"/>
            <rFont val="Tahoma"/>
            <family val="2"/>
          </rPr>
          <t>El valor que se registre no podrá ser anterior a la fecha de cierre del informe.
Validador de consistencia con otros campos. Sólo si el campo C_JURIDICA tiene el valor “PLANTA” o “INDEF”, el valor de este campo es 00-00-0000.</t>
        </r>
      </text>
    </comment>
    <comment ref="BT1" authorId="1" shapeId="0" xr:uid="{00000000-0006-0000-0000-000016000000}">
      <text>
        <r>
          <rPr>
            <sz val="8"/>
            <color indexed="81"/>
            <rFont val="Tahoma"/>
            <family val="2"/>
          </rPr>
          <t>Validador de consistencia:
- Igual o superior a la fecha de inicio del período informado.
- Anterior o igual a la fecha de cierre del período informado.
- No debe ser anterior al valor campo TERMINO_NOM.
- Debe ser posterior al campo INGRESO_SERV e INICIO_NOM.
En caso de regularización de honorarios informar como alejamiento la fecha de traspaso a la dotación efectiva.</t>
        </r>
      </text>
    </comment>
    <comment ref="BU1" authorId="3" shapeId="0" xr:uid="{00000000-0006-0000-0000-000017000000}">
      <text>
        <r>
          <rPr>
            <sz val="8"/>
            <color indexed="81"/>
            <rFont val="Tahoma"/>
            <family val="2"/>
          </rPr>
          <t>Validador de consistencia con otros campos:
- Si campo C_JURIDICA = HONORARIO podría tomar el valor 999.
- Si campo C_JURIDICA = JORNAL o CT_FD, o si el campo SIST_REM = 80, podría tener valor 321, 322, 421, 422, 441, 442, 521, 522, 523, 524, 525, 526, 527.
- De otra forma, el campo no puede tomar los valores señalados anteriormente.</t>
        </r>
      </text>
    </comment>
  </commentList>
</comments>
</file>

<file path=xl/sharedStrings.xml><?xml version="1.0" encoding="utf-8"?>
<sst xmlns="http://schemas.openxmlformats.org/spreadsheetml/2006/main" count="3913" uniqueCount="2722">
  <si>
    <t>10101</t>
  </si>
  <si>
    <t>10102</t>
  </si>
  <si>
    <t>10104</t>
  </si>
  <si>
    <t>10105</t>
  </si>
  <si>
    <t>10107</t>
  </si>
  <si>
    <t>10108</t>
  </si>
  <si>
    <t>10201</t>
  </si>
  <si>
    <t>10202</t>
  </si>
  <si>
    <t>10207</t>
  </si>
  <si>
    <t>10208</t>
  </si>
  <si>
    <t>10210</t>
  </si>
  <si>
    <t>10301</t>
  </si>
  <si>
    <t>10401</t>
  </si>
  <si>
    <t>10402</t>
  </si>
  <si>
    <t>10403</t>
  </si>
  <si>
    <t>10404</t>
  </si>
  <si>
    <t>11101</t>
  </si>
  <si>
    <t>11201</t>
  </si>
  <si>
    <t>11202</t>
  </si>
  <si>
    <t>11301</t>
  </si>
  <si>
    <t>11401</t>
  </si>
  <si>
    <t>12101</t>
  </si>
  <si>
    <t>12301</t>
  </si>
  <si>
    <t>12401</t>
  </si>
  <si>
    <t>13101</t>
  </si>
  <si>
    <t>13102</t>
  </si>
  <si>
    <t>13106</t>
  </si>
  <si>
    <t>13108</t>
  </si>
  <si>
    <t>13109</t>
  </si>
  <si>
    <t>13110</t>
  </si>
  <si>
    <t>13113</t>
  </si>
  <si>
    <t>13114</t>
  </si>
  <si>
    <t>13115</t>
  </si>
  <si>
    <t>13119</t>
  </si>
  <si>
    <t>13120</t>
  </si>
  <si>
    <t>13122</t>
  </si>
  <si>
    <t>13123</t>
  </si>
  <si>
    <t>13126</t>
  </si>
  <si>
    <t>13130</t>
  </si>
  <si>
    <t>13131</t>
  </si>
  <si>
    <t>13201</t>
  </si>
  <si>
    <t>13203</t>
  </si>
  <si>
    <t>13303</t>
  </si>
  <si>
    <t>13401</t>
  </si>
  <si>
    <t>13402</t>
  </si>
  <si>
    <t>13501</t>
  </si>
  <si>
    <t>13503</t>
  </si>
  <si>
    <t>13601</t>
  </si>
  <si>
    <t>13605</t>
  </si>
  <si>
    <t>14101</t>
  </si>
  <si>
    <t>14102</t>
  </si>
  <si>
    <t>14103</t>
  </si>
  <si>
    <t>14104</t>
  </si>
  <si>
    <t>14107</t>
  </si>
  <si>
    <t>14201</t>
  </si>
  <si>
    <t>14204</t>
  </si>
  <si>
    <t>15101</t>
  </si>
  <si>
    <t>TIPO_INFO</t>
  </si>
  <si>
    <t>RUN</t>
  </si>
  <si>
    <t>DV</t>
  </si>
  <si>
    <t>NOMBRES</t>
  </si>
  <si>
    <t>FECHA_NAC</t>
  </si>
  <si>
    <t>EDAD</t>
  </si>
  <si>
    <t>SEXO</t>
  </si>
  <si>
    <t>INGRESO_SERV</t>
  </si>
  <si>
    <t>ANTIG_SERV</t>
  </si>
  <si>
    <t>PREVISION</t>
  </si>
  <si>
    <t>SALUD</t>
  </si>
  <si>
    <t>SIST_REM</t>
  </si>
  <si>
    <t>REGION</t>
  </si>
  <si>
    <t>ESTAMENTO</t>
  </si>
  <si>
    <t>DESC_NIVEL</t>
  </si>
  <si>
    <t>C_JURIDICA</t>
  </si>
  <si>
    <t>C_DESEMPENO</t>
  </si>
  <si>
    <t>SUBT</t>
  </si>
  <si>
    <t>RENTA</t>
  </si>
  <si>
    <t>JORNADA</t>
  </si>
  <si>
    <t>FUNCION_DIRECTIVA</t>
  </si>
  <si>
    <t>INICIO_NOM</t>
  </si>
  <si>
    <t>TERMINO_NOM</t>
  </si>
  <si>
    <t>FECHA_ALEJAMIENTO</t>
  </si>
  <si>
    <t>02101</t>
  </si>
  <si>
    <t>08102</t>
  </si>
  <si>
    <t>01101</t>
  </si>
  <si>
    <t>07401</t>
  </si>
  <si>
    <t>08101</t>
  </si>
  <si>
    <t>04101</t>
  </si>
  <si>
    <t>09101</t>
  </si>
  <si>
    <t>05101</t>
  </si>
  <si>
    <t>07101</t>
  </si>
  <si>
    <t>06101</t>
  </si>
  <si>
    <t>03101</t>
  </si>
  <si>
    <t>03301</t>
  </si>
  <si>
    <t>03304</t>
  </si>
  <si>
    <t>03202</t>
  </si>
  <si>
    <t>03201</t>
  </si>
  <si>
    <t>04302</t>
  </si>
  <si>
    <t>04102</t>
  </si>
  <si>
    <t>04301</t>
  </si>
  <si>
    <t>04203</t>
  </si>
  <si>
    <t>04201</t>
  </si>
  <si>
    <t>04204</t>
  </si>
  <si>
    <t>04106</t>
  </si>
  <si>
    <t>04103</t>
  </si>
  <si>
    <t>05601</t>
  </si>
  <si>
    <t>05102</t>
  </si>
  <si>
    <t>05109</t>
  </si>
  <si>
    <t>05701</t>
  </si>
  <si>
    <t>05301</t>
  </si>
  <si>
    <t>05703</t>
  </si>
  <si>
    <t>05705</t>
  </si>
  <si>
    <t>06301</t>
  </si>
  <si>
    <t>06310</t>
  </si>
  <si>
    <t>06115</t>
  </si>
  <si>
    <t>06113</t>
  </si>
  <si>
    <t>06305</t>
  </si>
  <si>
    <t>06303</t>
  </si>
  <si>
    <t>06112</t>
  </si>
  <si>
    <t>06117</t>
  </si>
  <si>
    <t>06103</t>
  </si>
  <si>
    <t>06106</t>
  </si>
  <si>
    <t>06203</t>
  </si>
  <si>
    <t>06304</t>
  </si>
  <si>
    <t>06201</t>
  </si>
  <si>
    <t>08110</t>
  </si>
  <si>
    <t>08107</t>
  </si>
  <si>
    <t>08111</t>
  </si>
  <si>
    <t>08301</t>
  </si>
  <si>
    <t>08304</t>
  </si>
  <si>
    <t>08313</t>
  </si>
  <si>
    <t>08306</t>
  </si>
  <si>
    <t>08305</t>
  </si>
  <si>
    <t>08311</t>
  </si>
  <si>
    <t>08201</t>
  </si>
  <si>
    <t>08203</t>
  </si>
  <si>
    <t>08205</t>
  </si>
  <si>
    <t>08202</t>
  </si>
  <si>
    <t>08204</t>
  </si>
  <si>
    <t>09120</t>
  </si>
  <si>
    <t>162701</t>
  </si>
  <si>
    <t>J</t>
  </si>
  <si>
    <t>F</t>
  </si>
  <si>
    <t>E</t>
  </si>
  <si>
    <t>BECARIOS</t>
  </si>
  <si>
    <t>JORNAL</t>
  </si>
  <si>
    <t>PERSONAL MÉDICO</t>
  </si>
  <si>
    <t>GRADO</t>
  </si>
  <si>
    <t>ADSCRITO</t>
  </si>
  <si>
    <t>JEFE SUP. DE SERVICIO</t>
  </si>
  <si>
    <t>A</t>
  </si>
  <si>
    <t>D</t>
  </si>
  <si>
    <t>ID_SERV</t>
  </si>
  <si>
    <t>CAUSAL_ALEJAMIENTO</t>
  </si>
  <si>
    <t>G</t>
  </si>
  <si>
    <t>M</t>
  </si>
  <si>
    <t>S</t>
  </si>
  <si>
    <t>ADMINISTRATIVO</t>
  </si>
  <si>
    <t>SN</t>
  </si>
  <si>
    <t>CONTRATA</t>
  </si>
  <si>
    <t>NNN</t>
  </si>
  <si>
    <t>N</t>
  </si>
  <si>
    <t>H</t>
  </si>
  <si>
    <t>PROFESIONAL</t>
  </si>
  <si>
    <t>PLANTA</t>
  </si>
  <si>
    <t>TIT</t>
  </si>
  <si>
    <t>HONORARIO</t>
  </si>
  <si>
    <t>SINGR</t>
  </si>
  <si>
    <t>TÉCNICO</t>
  </si>
  <si>
    <t>K</t>
  </si>
  <si>
    <t>REE</t>
  </si>
  <si>
    <t>FISCALIZADOR</t>
  </si>
  <si>
    <t>DIRECTIVO</t>
  </si>
  <si>
    <t>ETAPA DESTINACION Y FORMACION</t>
  </si>
  <si>
    <t>SUP</t>
  </si>
  <si>
    <t>AUXILIAR</t>
  </si>
  <si>
    <t>I</t>
  </si>
  <si>
    <t>ETAPA SUPERIOR</t>
  </si>
  <si>
    <t>III</t>
  </si>
  <si>
    <t>II</t>
  </si>
  <si>
    <t>TABLAS DE CONVERSIÓN CESE DE FUNCIONES</t>
  </si>
  <si>
    <t>TABLA N°01</t>
  </si>
  <si>
    <t>TABLA N°05</t>
  </si>
  <si>
    <t>Sexo</t>
  </si>
  <si>
    <t>Códigos únicos territoriales</t>
  </si>
  <si>
    <t>Descripción</t>
  </si>
  <si>
    <t>Código</t>
  </si>
  <si>
    <t>Nombre de la Región</t>
  </si>
  <si>
    <t>Nombre de la Provincia</t>
  </si>
  <si>
    <t>Nombre de la Comuna</t>
  </si>
  <si>
    <t xml:space="preserve">Código </t>
  </si>
  <si>
    <t>Mujer</t>
  </si>
  <si>
    <t>Arica y Parinacota</t>
  </si>
  <si>
    <t>Arica</t>
  </si>
  <si>
    <t>Hombre</t>
  </si>
  <si>
    <t>Camarones</t>
  </si>
  <si>
    <t>Parinacota</t>
  </si>
  <si>
    <t>Putre</t>
  </si>
  <si>
    <t>TABLA N°02</t>
  </si>
  <si>
    <t>General Lagos</t>
  </si>
  <si>
    <t>Códigos Institución Previsional</t>
  </si>
  <si>
    <t>Tarapacá</t>
  </si>
  <si>
    <t>Iquique</t>
  </si>
  <si>
    <t>Alto Hospicio</t>
  </si>
  <si>
    <t>01107</t>
  </si>
  <si>
    <t>IPS (ex INP)</t>
  </si>
  <si>
    <t>Tamarugal</t>
  </si>
  <si>
    <t>Pozo Almonte</t>
  </si>
  <si>
    <t>01401</t>
  </si>
  <si>
    <t>AFP</t>
  </si>
  <si>
    <t>Camiña</t>
  </si>
  <si>
    <t>01402</t>
  </si>
  <si>
    <t>Caja Previsión. de la Defensa Nacional</t>
  </si>
  <si>
    <t>Colchane</t>
  </si>
  <si>
    <t>01403</t>
  </si>
  <si>
    <t xml:space="preserve">Dirección de Previsión de Carabineros de Chile </t>
  </si>
  <si>
    <t>Huara</t>
  </si>
  <si>
    <t>01404</t>
  </si>
  <si>
    <t>Sin Institución Previsional</t>
  </si>
  <si>
    <t>Pica</t>
  </si>
  <si>
    <t>01405</t>
  </si>
  <si>
    <t>Antofagasta</t>
  </si>
  <si>
    <t>TABLA N°03</t>
  </si>
  <si>
    <t>Mejillones</t>
  </si>
  <si>
    <t>02102</t>
  </si>
  <si>
    <t>Códigos Institución de Salud</t>
  </si>
  <si>
    <t>Sierra Gorda</t>
  </si>
  <si>
    <t>02103</t>
  </si>
  <si>
    <t>Taltal</t>
  </si>
  <si>
    <t>02104</t>
  </si>
  <si>
    <t>FONASA</t>
  </si>
  <si>
    <t>El Loa</t>
  </si>
  <si>
    <t>Calama</t>
  </si>
  <si>
    <t>02201</t>
  </si>
  <si>
    <t>ISAPRE</t>
  </si>
  <si>
    <t>Ollagüe</t>
  </si>
  <si>
    <t>02202</t>
  </si>
  <si>
    <t>San Pedro de Atacama</t>
  </si>
  <si>
    <t>02203</t>
  </si>
  <si>
    <t>Dirección de Previsión de Carabineros de Chile</t>
  </si>
  <si>
    <t>Tocopilla</t>
  </si>
  <si>
    <t>02301</t>
  </si>
  <si>
    <t>Sin institución de Salud</t>
  </si>
  <si>
    <t>María Elena</t>
  </si>
  <si>
    <t>02302</t>
  </si>
  <si>
    <t>Atacama</t>
  </si>
  <si>
    <t>Copiapó</t>
  </si>
  <si>
    <t>TABLA N°04</t>
  </si>
  <si>
    <t>Caldera</t>
  </si>
  <si>
    <t>03102</t>
  </si>
  <si>
    <t>Sistema de Remuneraciones</t>
  </si>
  <si>
    <t>Tierra Amarilla</t>
  </si>
  <si>
    <t>03103</t>
  </si>
  <si>
    <t>Chañaral</t>
  </si>
  <si>
    <t>EUS D.L N°249, DE 1974.</t>
  </si>
  <si>
    <t>Diego de Almagro</t>
  </si>
  <si>
    <t>Ley N°19.664 (Servicios de Salud).</t>
  </si>
  <si>
    <t>Huasco</t>
  </si>
  <si>
    <t>Vallenar</t>
  </si>
  <si>
    <t>Personal área salud, Ley N°15.076.</t>
  </si>
  <si>
    <t>Alto del Carmen</t>
  </si>
  <si>
    <t>03302</t>
  </si>
  <si>
    <t>Fiscalizadores D.L N°3.551, de 1981.</t>
  </si>
  <si>
    <t>Freirina</t>
  </si>
  <si>
    <t>03303</t>
  </si>
  <si>
    <t>Poder Judicial D.L N°3.058 de 1979.</t>
  </si>
  <si>
    <t>Congreso Nacional, Ley N°18.918.</t>
  </si>
  <si>
    <t>Coquimbo</t>
  </si>
  <si>
    <t>Elqui</t>
  </si>
  <si>
    <t>La Serena</t>
  </si>
  <si>
    <t>Ministerio Público, Ley N°19.640.</t>
  </si>
  <si>
    <t>Entidades D.L. N°1.953, art. 9°, de 1977.</t>
  </si>
  <si>
    <t>Andacollo</t>
  </si>
  <si>
    <t>D.F.L. N° 29, N° 30 y N° 31, todos de 2001 (Establecimientos de Salud Experimentales).</t>
  </si>
  <si>
    <t>La Higuera</t>
  </si>
  <si>
    <t>04104</t>
  </si>
  <si>
    <t>Paiguano</t>
  </si>
  <si>
    <t>04105</t>
  </si>
  <si>
    <t>Código del Trabajo</t>
  </si>
  <si>
    <t>Vicuña</t>
  </si>
  <si>
    <t>Honorario a suma alzada</t>
  </si>
  <si>
    <t>Choapa</t>
  </si>
  <si>
    <t>Illapel</t>
  </si>
  <si>
    <t>Canela</t>
  </si>
  <si>
    <t>04202</t>
  </si>
  <si>
    <t>TABLA N°06</t>
  </si>
  <si>
    <t>Los Vilos</t>
  </si>
  <si>
    <t>Estamento según Sistema de Remuneraciones</t>
  </si>
  <si>
    <t>Salamanca</t>
  </si>
  <si>
    <t>Limarí</t>
  </si>
  <si>
    <t>Ovalle</t>
  </si>
  <si>
    <t>Combarbalá</t>
  </si>
  <si>
    <t>AUT. DE GOB.</t>
  </si>
  <si>
    <t>Monte Patria</t>
  </si>
  <si>
    <t>04303</t>
  </si>
  <si>
    <t>Jefe Superior del Servicio informante.</t>
  </si>
  <si>
    <t>Punitaqui</t>
  </si>
  <si>
    <t>04304</t>
  </si>
  <si>
    <t>Personal nombrado o contratado para desempeñarse como Directivo.</t>
  </si>
  <si>
    <t>Río Hurtado</t>
  </si>
  <si>
    <t>04305</t>
  </si>
  <si>
    <t>Personal nombrado o contratado para desempeñarse en funciones profesionales.</t>
  </si>
  <si>
    <t>Valparaíso</t>
  </si>
  <si>
    <t>Personal nombrado o contratado para desempeñarse en funciones técnicas.</t>
  </si>
  <si>
    <t>Casablanca</t>
  </si>
  <si>
    <t>Personal nombrado o contratado para desempeñarse en funciones administrativas.</t>
  </si>
  <si>
    <t>Concón</t>
  </si>
  <si>
    <t>05103</t>
  </si>
  <si>
    <t>Personal nombrado o contratado para desempeñarse en funciones auxiliares.</t>
  </si>
  <si>
    <t>Juan Fernández</t>
  </si>
  <si>
    <t>05104</t>
  </si>
  <si>
    <t>Personal afecto a leyes Nos. 15.076 y 19.664</t>
  </si>
  <si>
    <t>Puchuncaví</t>
  </si>
  <si>
    <t>05105</t>
  </si>
  <si>
    <t>Personal afecto a las leyes Nos. 15.076 y 19.664.</t>
  </si>
  <si>
    <t>Quintero</t>
  </si>
  <si>
    <t>05107</t>
  </si>
  <si>
    <t>Viña del Mar</t>
  </si>
  <si>
    <t>Jefe Superior del Servicio informante (personal de la escala B-C).</t>
  </si>
  <si>
    <t>Isla de Pascua</t>
  </si>
  <si>
    <t>05201</t>
  </si>
  <si>
    <t>Personal de la escala B-C nombrado para desempeñarse como Directivo.</t>
  </si>
  <si>
    <t>Los Andes</t>
  </si>
  <si>
    <t>Personal de la escala B-C nombrado o contratado para desempeñarse en funciones técnicas.</t>
  </si>
  <si>
    <t>Calle Larga</t>
  </si>
  <si>
    <t>05302</t>
  </si>
  <si>
    <t>Personal de la escala B-C nombrado o contratado para desempeñarse en funciones administrativas.</t>
  </si>
  <si>
    <t>Rinconada</t>
  </si>
  <si>
    <t>05303</t>
  </si>
  <si>
    <t>Personal de la escala B-C nombrado o contratado para desempeñarse en funciones auxiliares.</t>
  </si>
  <si>
    <t>San Esteban</t>
  </si>
  <si>
    <t>05304</t>
  </si>
  <si>
    <t>Profesionales funcionarios Escala A.</t>
  </si>
  <si>
    <t>Petorca</t>
  </si>
  <si>
    <t>La Ligua</t>
  </si>
  <si>
    <t>05401</t>
  </si>
  <si>
    <t>Fiscalizadores</t>
  </si>
  <si>
    <t>Cabildo</t>
  </si>
  <si>
    <t>05402</t>
  </si>
  <si>
    <t>Papudo</t>
  </si>
  <si>
    <t>05403</t>
  </si>
  <si>
    <t>05404</t>
  </si>
  <si>
    <t>Zapallar</t>
  </si>
  <si>
    <t>05405</t>
  </si>
  <si>
    <t>Personal nombrado o contratado para desempeñarse en funciones fiscalizadoras.</t>
  </si>
  <si>
    <t>Quillota</t>
  </si>
  <si>
    <t>05501</t>
  </si>
  <si>
    <t>Calera</t>
  </si>
  <si>
    <t>05502</t>
  </si>
  <si>
    <t>Personal nombrado o contratado para desempeñarse en funciones de jefatura.</t>
  </si>
  <si>
    <t>JEFATURA</t>
  </si>
  <si>
    <t>Hijuelas</t>
  </si>
  <si>
    <t>05503</t>
  </si>
  <si>
    <t>La Cruz</t>
  </si>
  <si>
    <t>05504</t>
  </si>
  <si>
    <t>Nogales</t>
  </si>
  <si>
    <t>05506</t>
  </si>
  <si>
    <t>Poder Judicial</t>
  </si>
  <si>
    <t>San Antonio</t>
  </si>
  <si>
    <t>Personal del Escalafón Superior.</t>
  </si>
  <si>
    <t>ESC. SUPERIOR</t>
  </si>
  <si>
    <t>Algarrobo</t>
  </si>
  <si>
    <t>05602</t>
  </si>
  <si>
    <t>Personal que se desempeña en el escalafón de Asistentes Sociales.</t>
  </si>
  <si>
    <t>ASISTENTES SOCIALES</t>
  </si>
  <si>
    <t>Cartagena</t>
  </si>
  <si>
    <t>05603</t>
  </si>
  <si>
    <t>Personal del Escalafón de Empleados.</t>
  </si>
  <si>
    <t>ESC. EMPLEADOS</t>
  </si>
  <si>
    <t>El Quisco</t>
  </si>
  <si>
    <t>05604</t>
  </si>
  <si>
    <t>Ministerio Público</t>
  </si>
  <si>
    <t>El Tabo</t>
  </si>
  <si>
    <t>05605</t>
  </si>
  <si>
    <t>Santo Domingo</t>
  </si>
  <si>
    <t>05606</t>
  </si>
  <si>
    <t>San Felipe de Aconcagua</t>
  </si>
  <si>
    <t>San Felipe</t>
  </si>
  <si>
    <t>Personal nombrado o contratado para desempeñarse como Fiscal.</t>
  </si>
  <si>
    <t>FISCAL</t>
  </si>
  <si>
    <t>Catemu</t>
  </si>
  <si>
    <t>05702</t>
  </si>
  <si>
    <t>Llaillay</t>
  </si>
  <si>
    <t>Panquehue</t>
  </si>
  <si>
    <t>05704</t>
  </si>
  <si>
    <t>Putaendo</t>
  </si>
  <si>
    <t>Santa María</t>
  </si>
  <si>
    <t>05706</t>
  </si>
  <si>
    <t>Personal Fuera de dotación</t>
  </si>
  <si>
    <t>Quilpué</t>
  </si>
  <si>
    <t>05801</t>
  </si>
  <si>
    <t>Personal cuya función se puede asimilar a la Directiva.</t>
  </si>
  <si>
    <t>Limache</t>
  </si>
  <si>
    <t>05802</t>
  </si>
  <si>
    <t>Personal cuya función se puede asimilar a la profesional.</t>
  </si>
  <si>
    <t>Olmué</t>
  </si>
  <si>
    <t>05803</t>
  </si>
  <si>
    <t>Personal cuya función se puede asimilar a la fiscalizadora.</t>
  </si>
  <si>
    <t>Villa Alemana</t>
  </si>
  <si>
    <t>05804</t>
  </si>
  <si>
    <t>Personal cuya función se puede asimilar a la técnica.</t>
  </si>
  <si>
    <t>Cachapoal</t>
  </si>
  <si>
    <t>Rancagua</t>
  </si>
  <si>
    <t>Personal cuya función se puede asimilar a la de jefatura.</t>
  </si>
  <si>
    <t>Codegua</t>
  </si>
  <si>
    <t>06102</t>
  </si>
  <si>
    <t>Personal cuya función se puede asimilar a la administrativa.</t>
  </si>
  <si>
    <t>Coinco</t>
  </si>
  <si>
    <t>Personal cuya función se puede asimilar a la auxiliar.</t>
  </si>
  <si>
    <t>Coltauco</t>
  </si>
  <si>
    <t>06104</t>
  </si>
  <si>
    <t>Personal cuya función se puede asimilar a la del personal médico.</t>
  </si>
  <si>
    <t>Doñihue</t>
  </si>
  <si>
    <t>06105</t>
  </si>
  <si>
    <t>Graneros</t>
  </si>
  <si>
    <t>TABLA N°07</t>
  </si>
  <si>
    <t>Las Cabras</t>
  </si>
  <si>
    <t>06107</t>
  </si>
  <si>
    <t>Machalí</t>
  </si>
  <si>
    <t>06108</t>
  </si>
  <si>
    <t>Malloa</t>
  </si>
  <si>
    <t>06109</t>
  </si>
  <si>
    <t>Personal que se desempeña en un cargo de planta, como titular, suplente o subrogante</t>
  </si>
  <si>
    <t>Mostazal</t>
  </si>
  <si>
    <t>06110</t>
  </si>
  <si>
    <t>Personal que desempeña un cargo a contrata</t>
  </si>
  <si>
    <t>Olivar</t>
  </si>
  <si>
    <t>06111</t>
  </si>
  <si>
    <t>Peumo</t>
  </si>
  <si>
    <t>Pichidegua</t>
  </si>
  <si>
    <t>Personal contratado como Honorario asimilado a grado</t>
  </si>
  <si>
    <t>HAG</t>
  </si>
  <si>
    <t>Quinta de Tilcoco</t>
  </si>
  <si>
    <t>06114</t>
  </si>
  <si>
    <t>Personal contratado como Jornal Permanente</t>
  </si>
  <si>
    <t>JP</t>
  </si>
  <si>
    <t>Rengo</t>
  </si>
  <si>
    <t>Personal contratado como Jornal Transitorio.</t>
  </si>
  <si>
    <t>Requínoa</t>
  </si>
  <si>
    <t>06116</t>
  </si>
  <si>
    <t>Personal contratado sobre la base de honorarios (excluye honorarios asimilados a grado).</t>
  </si>
  <si>
    <t>San Vicente</t>
  </si>
  <si>
    <t>Personal a contrata que no se contabiliza en la dotación efectiva, por expresa autorización en glosa presupuestaria u otra ley.</t>
  </si>
  <si>
    <t>CONTRATA_FD</t>
  </si>
  <si>
    <t>Cardenal Caro</t>
  </si>
  <si>
    <t>Pichilemu</t>
  </si>
  <si>
    <t>Personal afecto al Código del Trabajo que no se contabiliza en la dotación efectiva, por expresa autorización en glosa presupuestaria u otra ley.</t>
  </si>
  <si>
    <t>CT_FD</t>
  </si>
  <si>
    <t>La Estrella</t>
  </si>
  <si>
    <t>06202</t>
  </si>
  <si>
    <t>Litueche</t>
  </si>
  <si>
    <t>Vigilantes Privados, contratados en virtud de la Ley N°18.382, artículo 48.</t>
  </si>
  <si>
    <t>VIGILANTE</t>
  </si>
  <si>
    <t>Marchihue</t>
  </si>
  <si>
    <t>06204</t>
  </si>
  <si>
    <t>Becarios de los Servicios de Salud</t>
  </si>
  <si>
    <t>Navidad</t>
  </si>
  <si>
    <t>06205</t>
  </si>
  <si>
    <t>Paredones</t>
  </si>
  <si>
    <t>06206</t>
  </si>
  <si>
    <t>TABLA N°08</t>
  </si>
  <si>
    <t>Colchagua</t>
  </si>
  <si>
    <t>San Fernando</t>
  </si>
  <si>
    <t>Calidad de desempeño</t>
  </si>
  <si>
    <t>Chépica</t>
  </si>
  <si>
    <t>06302</t>
  </si>
  <si>
    <t>Chimbarongo</t>
  </si>
  <si>
    <t>Es titular del cargo desempeñado</t>
  </si>
  <si>
    <t>Lolol</t>
  </si>
  <si>
    <t>Se desempeña como suplente del cargo</t>
  </si>
  <si>
    <t>Nancagua</t>
  </si>
  <si>
    <t>Se desempeña como reemplazo de un cargo a contrata</t>
  </si>
  <si>
    <t>Palmilla</t>
  </si>
  <si>
    <t>06306</t>
  </si>
  <si>
    <t>Peralillo</t>
  </si>
  <si>
    <t>06307</t>
  </si>
  <si>
    <t>Placilla</t>
  </si>
  <si>
    <t>06308</t>
  </si>
  <si>
    <t>TABLA N°09</t>
  </si>
  <si>
    <t>Pumanque</t>
  </si>
  <si>
    <t>06309</t>
  </si>
  <si>
    <t>SI/NO</t>
  </si>
  <si>
    <t>Santa Cruz</t>
  </si>
  <si>
    <t>Talca</t>
  </si>
  <si>
    <t>SI</t>
  </si>
  <si>
    <t>Constitución</t>
  </si>
  <si>
    <t>07102</t>
  </si>
  <si>
    <t>NO</t>
  </si>
  <si>
    <t>Curepto</t>
  </si>
  <si>
    <t>07103</t>
  </si>
  <si>
    <t>Empedrado</t>
  </si>
  <si>
    <t>07104</t>
  </si>
  <si>
    <t>Maule</t>
  </si>
  <si>
    <t>07105</t>
  </si>
  <si>
    <t>Imputación presupuestaria</t>
  </si>
  <si>
    <t>Pelarco</t>
  </si>
  <si>
    <t>07106</t>
  </si>
  <si>
    <t>Pencahue</t>
  </si>
  <si>
    <t>07107</t>
  </si>
  <si>
    <t>Personal de planta</t>
  </si>
  <si>
    <t>2101000</t>
  </si>
  <si>
    <t>Río Claro</t>
  </si>
  <si>
    <t>07108</t>
  </si>
  <si>
    <t>Personal a contrata</t>
  </si>
  <si>
    <t>2102000</t>
  </si>
  <si>
    <t>San Clemente</t>
  </si>
  <si>
    <t>07109</t>
  </si>
  <si>
    <t>Honorarios a suma alzada</t>
  </si>
  <si>
    <t>2103001</t>
  </si>
  <si>
    <t>San Rafael</t>
  </si>
  <si>
    <t>07110</t>
  </si>
  <si>
    <t>Honorarios asimilados a grado</t>
  </si>
  <si>
    <t>2103002</t>
  </si>
  <si>
    <t>Cauquenes</t>
  </si>
  <si>
    <t>07201</t>
  </si>
  <si>
    <t>Jornales</t>
  </si>
  <si>
    <t>2103003</t>
  </si>
  <si>
    <t>Chanco</t>
  </si>
  <si>
    <t>07202</t>
  </si>
  <si>
    <t>Remuneraciones reguladas por el Código del Trabajo</t>
  </si>
  <si>
    <t>2103004</t>
  </si>
  <si>
    <t>Pelluhue</t>
  </si>
  <si>
    <t>07203</t>
  </si>
  <si>
    <t>Suplencias y reemplazos</t>
  </si>
  <si>
    <t>2103005</t>
  </si>
  <si>
    <t>Curicó</t>
  </si>
  <si>
    <t>07301</t>
  </si>
  <si>
    <t>Personal a trato y/o temporal</t>
  </si>
  <si>
    <t>2103006</t>
  </si>
  <si>
    <t>Hualañé</t>
  </si>
  <si>
    <t>07302</t>
  </si>
  <si>
    <t>Alumnos en práctica</t>
  </si>
  <si>
    <t>2103007</t>
  </si>
  <si>
    <t>Licantén</t>
  </si>
  <si>
    <t>07303</t>
  </si>
  <si>
    <t>Becarios</t>
  </si>
  <si>
    <t>2103999</t>
  </si>
  <si>
    <t>Molina</t>
  </si>
  <si>
    <t>07304</t>
  </si>
  <si>
    <t>Estudios e Investigaciones</t>
  </si>
  <si>
    <t>Rauco</t>
  </si>
  <si>
    <t>07305</t>
  </si>
  <si>
    <t>Otras compras de servicios y convenios</t>
  </si>
  <si>
    <t>2212999</t>
  </si>
  <si>
    <t>Romeral</t>
  </si>
  <si>
    <t>07306</t>
  </si>
  <si>
    <t>Servicios médicos</t>
  </si>
  <si>
    <t>2303002</t>
  </si>
  <si>
    <t>Sagrada Familia</t>
  </si>
  <si>
    <t>07307</t>
  </si>
  <si>
    <t>Personal de cualquier tipo de contrato con cargo a proyectos o programas, con cargo a transferencias corrientes (subtítulo 24)</t>
  </si>
  <si>
    <t>2400000</t>
  </si>
  <si>
    <t>Teno</t>
  </si>
  <si>
    <t>07308</t>
  </si>
  <si>
    <t>Personal de cualquier tipo de contrato con cargo a recursos de iniciativas de inversión</t>
  </si>
  <si>
    <t>3100000</t>
  </si>
  <si>
    <t>Vichuquén</t>
  </si>
  <si>
    <t>07309</t>
  </si>
  <si>
    <t>Personal de cualquier tipo de contrato con cargo a recursos de transferencias de capital</t>
  </si>
  <si>
    <t>3300000</t>
  </si>
  <si>
    <t>Linares</t>
  </si>
  <si>
    <t>Personal contratado con cargo a administración de fondos de terceros (convenios)</t>
  </si>
  <si>
    <t>0000110</t>
  </si>
  <si>
    <t>Colbún</t>
  </si>
  <si>
    <t>07402</t>
  </si>
  <si>
    <t>Personal contratado con recursos propios</t>
  </si>
  <si>
    <t>0000120</t>
  </si>
  <si>
    <t>Longaví</t>
  </si>
  <si>
    <t>07403</t>
  </si>
  <si>
    <t>Personal contratado con recursos del FNDR</t>
  </si>
  <si>
    <t>0000130</t>
  </si>
  <si>
    <t>Parral</t>
  </si>
  <si>
    <t>07404</t>
  </si>
  <si>
    <t>Retiro</t>
  </si>
  <si>
    <t>07405</t>
  </si>
  <si>
    <t>TABLA N°11</t>
  </si>
  <si>
    <t>San Javier</t>
  </si>
  <si>
    <t>07406</t>
  </si>
  <si>
    <t>Descripción Nivel Ley Médica</t>
  </si>
  <si>
    <t>Villa Alegre</t>
  </si>
  <si>
    <t>07407</t>
  </si>
  <si>
    <t>Yerbas Buenas</t>
  </si>
  <si>
    <t>07408</t>
  </si>
  <si>
    <t>Etapa Planta Superior</t>
  </si>
  <si>
    <t>Concepción</t>
  </si>
  <si>
    <t>Etapa Destinación y Formación</t>
  </si>
  <si>
    <t>Coronel</t>
  </si>
  <si>
    <t>Sin Nivel</t>
  </si>
  <si>
    <t>Chiguayante</t>
  </si>
  <si>
    <t>08103</t>
  </si>
  <si>
    <t>Florida</t>
  </si>
  <si>
    <t>08104</t>
  </si>
  <si>
    <t>Hualqui</t>
  </si>
  <si>
    <t>08105</t>
  </si>
  <si>
    <t>Causales de Cese de funciones</t>
  </si>
  <si>
    <t>Lota</t>
  </si>
  <si>
    <t>08106</t>
  </si>
  <si>
    <t>Causal</t>
  </si>
  <si>
    <t>Penco</t>
  </si>
  <si>
    <t>Jubilación</t>
  </si>
  <si>
    <t>San Pedro de la Paz</t>
  </si>
  <si>
    <t>08108</t>
  </si>
  <si>
    <t>Jubilación por vejez</t>
  </si>
  <si>
    <t>Persona que jubila por cumplir requisito exigible de edad (60 años para las mujeres, y 65 años para los hombres). Si la persona se acoge a bonificación por retiro voluntario, informar como causal el código 312.</t>
  </si>
  <si>
    <t>Santa Juana</t>
  </si>
  <si>
    <t>08109</t>
  </si>
  <si>
    <t>Jubilación por invalidez</t>
  </si>
  <si>
    <t>Talcahuano</t>
  </si>
  <si>
    <t>Jubilación por años de servicio</t>
  </si>
  <si>
    <t>Tomé</t>
  </si>
  <si>
    <t>Edad</t>
  </si>
  <si>
    <t>Abogados Consejeros, por cumplir 75 años de edad (D.F.L. Nº 1, de 28 de julio de 1993 del Ministerio de Hacienda articulo 12)</t>
  </si>
  <si>
    <t>Hualpén</t>
  </si>
  <si>
    <t>08112</t>
  </si>
  <si>
    <t>Fallecimiento</t>
  </si>
  <si>
    <t xml:space="preserve">Persona que fallece </t>
  </si>
  <si>
    <t>Arauco</t>
  </si>
  <si>
    <t>Lebu</t>
  </si>
  <si>
    <t>Renuncia voluntaria</t>
  </si>
  <si>
    <t>Corresponde a todos aquellos funcionarios que manifiestan, a la autoridad que los nombró, su voluntad de hacer dejación de su cargo, siempre que le sea aceptada su renuncia. No se acogen ni solicitan bonificación por retiro voluntario.</t>
  </si>
  <si>
    <t>Cañete</t>
  </si>
  <si>
    <t>Renuncia voluntaria con bonificación por retiro</t>
  </si>
  <si>
    <t>Contulmo</t>
  </si>
  <si>
    <t>Traspaso o permuta</t>
  </si>
  <si>
    <t>Incluye traspaso de funcionarios a otra institución o permuta de cargos.</t>
  </si>
  <si>
    <t>Curanilahue</t>
  </si>
  <si>
    <t>Mutuo acuerdo entre las partes</t>
  </si>
  <si>
    <t>Causal del código del trabajo</t>
  </si>
  <si>
    <t>Los Álamos</t>
  </si>
  <si>
    <t>08206</t>
  </si>
  <si>
    <t>Renuncia del trabajador</t>
  </si>
  <si>
    <t>Tirúa</t>
  </si>
  <si>
    <t>08207</t>
  </si>
  <si>
    <t>Término del plazo de contratación</t>
  </si>
  <si>
    <t>Biobío</t>
  </si>
  <si>
    <t>Los Ángeles</t>
  </si>
  <si>
    <t>Término del plazo legal por el cual fue nombrado</t>
  </si>
  <si>
    <t>Incluye el caso de Altos Directivos Públicos seleccionados por SADP, a los que no se les renueva su nombramiento</t>
  </si>
  <si>
    <t>Antuco</t>
  </si>
  <si>
    <t>08302</t>
  </si>
  <si>
    <t>Término del plazo legal por el cual fue contratado</t>
  </si>
  <si>
    <t>Incluye el caso del personal a contrata y Honorario asimilado a grado, al cual no se le renueva su contrato.</t>
  </si>
  <si>
    <t>Cabrero</t>
  </si>
  <si>
    <t>08303</t>
  </si>
  <si>
    <t>Produce la inmediata cesación de sus funciones, siempre que no se le notifique por escrito al funcionario la renovación de su nombramiento o contrato.</t>
  </si>
  <si>
    <t>Laja</t>
  </si>
  <si>
    <t>Mulchén</t>
  </si>
  <si>
    <t>Vencimiento del plazo convenido en el contrato</t>
  </si>
  <si>
    <t>Nacimiento</t>
  </si>
  <si>
    <t>Fin del trabajo o servicio</t>
  </si>
  <si>
    <t>Negrete</t>
  </si>
  <si>
    <t>08307</t>
  </si>
  <si>
    <t>Término anticipado del contrato</t>
  </si>
  <si>
    <t>Personal de cualquier calidad jurídica o tipo de contrato, el cual es alejado del Servicio por decisión unilateral de la Institución contratante en fecha anterior a la establecida como término del contrato o nombramiento.</t>
  </si>
  <si>
    <t>Quilaco</t>
  </si>
  <si>
    <t>08308</t>
  </si>
  <si>
    <t>Término del contrato por caso fortuito o fuerza mayor</t>
  </si>
  <si>
    <t>Quilleco</t>
  </si>
  <si>
    <t>08309</t>
  </si>
  <si>
    <t>Término del contrato por necesidades de la empresa, establecimiento o servicio</t>
  </si>
  <si>
    <t>San Rosendo</t>
  </si>
  <si>
    <t>08310</t>
  </si>
  <si>
    <t>Renuncia no voluntaria</t>
  </si>
  <si>
    <t>Santa Bárbara</t>
  </si>
  <si>
    <t>Declaración de vacancia por Salud irrecuperable</t>
  </si>
  <si>
    <t>Tucapel</t>
  </si>
  <si>
    <t>08312</t>
  </si>
  <si>
    <t>Declaración de vacancia por perdida de requisitos</t>
  </si>
  <si>
    <t>Yumbel</t>
  </si>
  <si>
    <t>Declaración de vacancia por mala calificación</t>
  </si>
  <si>
    <t>Alto Biobío</t>
  </si>
  <si>
    <t>08314</t>
  </si>
  <si>
    <t>Declaración de vacancia por no presentar renuncia</t>
  </si>
  <si>
    <t>Ñuble</t>
  </si>
  <si>
    <t>Chillán</t>
  </si>
  <si>
    <t>Destitución</t>
  </si>
  <si>
    <t>Es la decisión de la autoridad facultada para hacer el nombramiento de poner término a los servicios de un funcionario. Corresponde a una medida disciplinaria aplicada como resultado de un Sumario Administrativo, la cual procederá sólo cuando los hechos constitutivos de la infracción vulneren gravemente el principio de probidad administrativa, y en los casos establecidos en el artículo 125 de la Ley N°18.834, Estatuto Administrativo.</t>
  </si>
  <si>
    <t>Bulnes</t>
  </si>
  <si>
    <t>Cobquecura</t>
  </si>
  <si>
    <t>Supresión del Empleo</t>
  </si>
  <si>
    <t>Aplica sólo mediante una norma, en procesos de reestructuración o fusión de Servicios, para aquellos funcionarios de planta que cesaren en sus cargos a consecuencia de no ser encasillados en las nuevas plantas y que no cumplieren con los requisitos para acogerse a jubilación.</t>
  </si>
  <si>
    <t>Coelemu</t>
  </si>
  <si>
    <t>Petición de renuncia</t>
  </si>
  <si>
    <t>Coihueco</t>
  </si>
  <si>
    <t>Conducta indebida de carácter grave</t>
  </si>
  <si>
    <t>Chillán Viejo</t>
  </si>
  <si>
    <t>Negociaciones prohibidas en contrato</t>
  </si>
  <si>
    <t>Causal del código del trabajo, relacionado con negociaciones que ejecute el trabajador dentro del negocio y que aparecen como prohibidas en el contrato, generando como consecuencia el alejamiento definitivo de la persona.</t>
  </si>
  <si>
    <t>El Carmen</t>
  </si>
  <si>
    <t>Ausencia injustificada</t>
  </si>
  <si>
    <t>Causal del código del trabajo relacionada con la no concurrencia del trabajador a sus labores sin causa justificada durante dos días seguidos, o dos lunes en el mes, o un total de tres días en el mes</t>
  </si>
  <si>
    <t>Ninhue</t>
  </si>
  <si>
    <t>Abandono del trabajo por parte del trabajador</t>
  </si>
  <si>
    <t>Actos, omisiones o imprudencias temerarias</t>
  </si>
  <si>
    <t>Causal del código del trabajo relacionada con la realización de actos, omisiones o imprudencias temerarias que afecten el funcionamiento del establecimiento, la seguridad o la actividad de los trabajadores</t>
  </si>
  <si>
    <t>Pemuco</t>
  </si>
  <si>
    <t>Daño material intencional</t>
  </si>
  <si>
    <t>Causal del código del trabajo relacionada con Daño material causado intencionalmente en las instalaciones, maquinarias, herramientas, útiles de trabajo, productos o mercaderías</t>
  </si>
  <si>
    <t>Pinto</t>
  </si>
  <si>
    <t>Incumplimiento grave de obligaciones</t>
  </si>
  <si>
    <t>Causal del código del trabajo relacionada con Incumplimiento grave de las obligaciones que impone el contrato</t>
  </si>
  <si>
    <t>Portezuelo</t>
  </si>
  <si>
    <t>Exclusivo personal a honorarios</t>
  </si>
  <si>
    <t>Quillón</t>
  </si>
  <si>
    <t>Regularización de honorarios</t>
  </si>
  <si>
    <t>Exclusivo para personal a honorarios que ha sido traspasado a la calidad jurídica de contrata o planta, dentro del mismo servicio.</t>
  </si>
  <si>
    <t>Quirihue</t>
  </si>
  <si>
    <t>San Carlos</t>
  </si>
  <si>
    <t>San Fabián</t>
  </si>
  <si>
    <t>San Ignacio</t>
  </si>
  <si>
    <t>San Nicolás</t>
  </si>
  <si>
    <t>Treguaco</t>
  </si>
  <si>
    <t>Yungay</t>
  </si>
  <si>
    <t>Cautín</t>
  </si>
  <si>
    <t>Temuco</t>
  </si>
  <si>
    <t>Carahue</t>
  </si>
  <si>
    <t>09102</t>
  </si>
  <si>
    <t>Cunco</t>
  </si>
  <si>
    <t>09103</t>
  </si>
  <si>
    <t>Curarrehue</t>
  </si>
  <si>
    <t>09104</t>
  </si>
  <si>
    <t>Freire</t>
  </si>
  <si>
    <t>09105</t>
  </si>
  <si>
    <t>Galvarino</t>
  </si>
  <si>
    <t>09106</t>
  </si>
  <si>
    <t>Gorbea</t>
  </si>
  <si>
    <t>09107</t>
  </si>
  <si>
    <t>Lautaro</t>
  </si>
  <si>
    <t>09108</t>
  </si>
  <si>
    <t>Loncoche</t>
  </si>
  <si>
    <t>09109</t>
  </si>
  <si>
    <t>Melipeuco</t>
  </si>
  <si>
    <t>09110</t>
  </si>
  <si>
    <t>Nueva Imperial</t>
  </si>
  <si>
    <t>09111</t>
  </si>
  <si>
    <t>Padre las Casas</t>
  </si>
  <si>
    <t>09112</t>
  </si>
  <si>
    <t>Perquenco</t>
  </si>
  <si>
    <t>09113</t>
  </si>
  <si>
    <t>Pitrufquén</t>
  </si>
  <si>
    <t>09114</t>
  </si>
  <si>
    <t>Pucón</t>
  </si>
  <si>
    <t>09115</t>
  </si>
  <si>
    <t>Saavedra</t>
  </si>
  <si>
    <t>09116</t>
  </si>
  <si>
    <t>Teodoro Schmidt</t>
  </si>
  <si>
    <t>09117</t>
  </si>
  <si>
    <t>Toltén</t>
  </si>
  <si>
    <t>09118</t>
  </si>
  <si>
    <t>Vilcún</t>
  </si>
  <si>
    <t>09119</t>
  </si>
  <si>
    <t>Villarrica</t>
  </si>
  <si>
    <t>Cholchol</t>
  </si>
  <si>
    <t>09121</t>
  </si>
  <si>
    <t>Malleco</t>
  </si>
  <si>
    <t>Angol</t>
  </si>
  <si>
    <t>09201</t>
  </si>
  <si>
    <t>Collipulli</t>
  </si>
  <si>
    <t>09202</t>
  </si>
  <si>
    <t>Curacautín</t>
  </si>
  <si>
    <t>09203</t>
  </si>
  <si>
    <t>Ercilla</t>
  </si>
  <si>
    <t>09204</t>
  </si>
  <si>
    <t>Lonquimay</t>
  </si>
  <si>
    <t>09205</t>
  </si>
  <si>
    <t>Los Sauces</t>
  </si>
  <si>
    <t>09206</t>
  </si>
  <si>
    <t>Lumaco</t>
  </si>
  <si>
    <t>09207</t>
  </si>
  <si>
    <t>Purén</t>
  </si>
  <si>
    <t>09208</t>
  </si>
  <si>
    <t>Renaico</t>
  </si>
  <si>
    <t>09209</t>
  </si>
  <si>
    <t>Traiguén</t>
  </si>
  <si>
    <t>09210</t>
  </si>
  <si>
    <t>Victoria</t>
  </si>
  <si>
    <t>09211</t>
  </si>
  <si>
    <t>Valdivia</t>
  </si>
  <si>
    <t>Corral</t>
  </si>
  <si>
    <t>Lanco</t>
  </si>
  <si>
    <t>Los Lagos</t>
  </si>
  <si>
    <t>Máfil</t>
  </si>
  <si>
    <t>14105</t>
  </si>
  <si>
    <t>Mariquina</t>
  </si>
  <si>
    <t>14106</t>
  </si>
  <si>
    <t>Paillaco</t>
  </si>
  <si>
    <t>Panguipulli</t>
  </si>
  <si>
    <t>14108</t>
  </si>
  <si>
    <t>Ranco</t>
  </si>
  <si>
    <t>La Unión</t>
  </si>
  <si>
    <t>Futrono</t>
  </si>
  <si>
    <t>14202</t>
  </si>
  <si>
    <t>Lago Ranco</t>
  </si>
  <si>
    <t>14203</t>
  </si>
  <si>
    <t>Río Bueno</t>
  </si>
  <si>
    <t>Llanquihue</t>
  </si>
  <si>
    <t>Puerto Montt</t>
  </si>
  <si>
    <t>Calbuco</t>
  </si>
  <si>
    <t>Cochamó</t>
  </si>
  <si>
    <t>10103</t>
  </si>
  <si>
    <t>Fresia</t>
  </si>
  <si>
    <t>Frutillar</t>
  </si>
  <si>
    <t>Los Muermos</t>
  </si>
  <si>
    <t>10106</t>
  </si>
  <si>
    <t>Maullín</t>
  </si>
  <si>
    <t>Puerto Varas</t>
  </si>
  <si>
    <t>10109</t>
  </si>
  <si>
    <t>Chiloé</t>
  </si>
  <si>
    <t>Castro</t>
  </si>
  <si>
    <t>Ancud</t>
  </si>
  <si>
    <t>Chonchi</t>
  </si>
  <si>
    <t>10203</t>
  </si>
  <si>
    <t>Curaco de Vélez</t>
  </si>
  <si>
    <t>10204</t>
  </si>
  <si>
    <t>Dalcahue</t>
  </si>
  <si>
    <t>10205</t>
  </si>
  <si>
    <t>Puqueldón</t>
  </si>
  <si>
    <t>10206</t>
  </si>
  <si>
    <t>Queilén</t>
  </si>
  <si>
    <t>Quellón</t>
  </si>
  <si>
    <t>Quemchi</t>
  </si>
  <si>
    <t>10209</t>
  </si>
  <si>
    <t>Quinchao</t>
  </si>
  <si>
    <t>Osorno</t>
  </si>
  <si>
    <t>Puerto Octay</t>
  </si>
  <si>
    <t>10302</t>
  </si>
  <si>
    <t>Purranque</t>
  </si>
  <si>
    <t>10303</t>
  </si>
  <si>
    <t>Puyehue</t>
  </si>
  <si>
    <t>10304</t>
  </si>
  <si>
    <t>Río Negro</t>
  </si>
  <si>
    <t>10305</t>
  </si>
  <si>
    <t>San Juan de la Costa</t>
  </si>
  <si>
    <t>10306</t>
  </si>
  <si>
    <t>San Pablo</t>
  </si>
  <si>
    <t>10307</t>
  </si>
  <si>
    <t>Palena</t>
  </si>
  <si>
    <t>Chaitén</t>
  </si>
  <si>
    <t>Futaleufú</t>
  </si>
  <si>
    <t>Hualaihué</t>
  </si>
  <si>
    <t>Coihaique</t>
  </si>
  <si>
    <t>Aysén del Gral. Carlos Ibáñez del Campo</t>
  </si>
  <si>
    <t>Lago Verde</t>
  </si>
  <si>
    <t>11102</t>
  </si>
  <si>
    <t>Aysén</t>
  </si>
  <si>
    <t>Cisnes</t>
  </si>
  <si>
    <t>Guaitecas</t>
  </si>
  <si>
    <t>11203</t>
  </si>
  <si>
    <t>Capitán Prat</t>
  </si>
  <si>
    <t>Cochrane</t>
  </si>
  <si>
    <t>O’Higgins</t>
  </si>
  <si>
    <t>11302</t>
  </si>
  <si>
    <t>Tortel</t>
  </si>
  <si>
    <t>11303</t>
  </si>
  <si>
    <t>General Carrera</t>
  </si>
  <si>
    <t>Chile Chico</t>
  </si>
  <si>
    <t>Río Ibáñez</t>
  </si>
  <si>
    <t>11402</t>
  </si>
  <si>
    <t>Magallanes</t>
  </si>
  <si>
    <t>Punta Arenas</t>
  </si>
  <si>
    <t>Laguna Blanca</t>
  </si>
  <si>
    <t>12102</t>
  </si>
  <si>
    <t>Río Verde</t>
  </si>
  <si>
    <t>San Gregorio</t>
  </si>
  <si>
    <t>12104</t>
  </si>
  <si>
    <t>Antártica Chilena</t>
  </si>
  <si>
    <t>12201</t>
  </si>
  <si>
    <t>Antártica</t>
  </si>
  <si>
    <t>12202</t>
  </si>
  <si>
    <t>Tierra del Fuego</t>
  </si>
  <si>
    <t>Porvenir</t>
  </si>
  <si>
    <t>Primavera</t>
  </si>
  <si>
    <t>12302</t>
  </si>
  <si>
    <t>Timaukel</t>
  </si>
  <si>
    <t>12303</t>
  </si>
  <si>
    <t>Última Esperanza</t>
  </si>
  <si>
    <t>Natales</t>
  </si>
  <si>
    <t>Torres del Paine</t>
  </si>
  <si>
    <t>12402</t>
  </si>
  <si>
    <t>Santiago</t>
  </si>
  <si>
    <t>Cerrillos</t>
  </si>
  <si>
    <t>Cerro Navia</t>
  </si>
  <si>
    <t>13103</t>
  </si>
  <si>
    <t>Conchalí</t>
  </si>
  <si>
    <t>13104</t>
  </si>
  <si>
    <t>El Bosque</t>
  </si>
  <si>
    <t>13105</t>
  </si>
  <si>
    <t>Estación Central</t>
  </si>
  <si>
    <t>Huechuraba</t>
  </si>
  <si>
    <t>13107</t>
  </si>
  <si>
    <t>Independencia</t>
  </si>
  <si>
    <t>La Cisterna</t>
  </si>
  <si>
    <t>La Florida</t>
  </si>
  <si>
    <t>La Granja</t>
  </si>
  <si>
    <t>13111</t>
  </si>
  <si>
    <t>La Pintana</t>
  </si>
  <si>
    <t>13112</t>
  </si>
  <si>
    <t>La Reina</t>
  </si>
  <si>
    <t>Las Condes</t>
  </si>
  <si>
    <t>Lo Barnechea</t>
  </si>
  <si>
    <t>Lo Espejo</t>
  </si>
  <si>
    <t>13116</t>
  </si>
  <si>
    <t>Lo Prado</t>
  </si>
  <si>
    <t>13117</t>
  </si>
  <si>
    <t>Macul</t>
  </si>
  <si>
    <t>13118</t>
  </si>
  <si>
    <t>Maipú</t>
  </si>
  <si>
    <t>Ñuñoa</t>
  </si>
  <si>
    <t>Pedro Aguirre Cerda</t>
  </si>
  <si>
    <t>13121</t>
  </si>
  <si>
    <t>Peñalolén</t>
  </si>
  <si>
    <t>Providencia</t>
  </si>
  <si>
    <t>Pudahuel</t>
  </si>
  <si>
    <t>13124</t>
  </si>
  <si>
    <t>Quilicura</t>
  </si>
  <si>
    <t>13125</t>
  </si>
  <si>
    <t>Quinta Normal</t>
  </si>
  <si>
    <t>Recoleta</t>
  </si>
  <si>
    <t>13127</t>
  </si>
  <si>
    <t>Renca</t>
  </si>
  <si>
    <t>13128</t>
  </si>
  <si>
    <t>San Joaquín</t>
  </si>
  <si>
    <t>13129</t>
  </si>
  <si>
    <t>San Miguel</t>
  </si>
  <si>
    <t>San Ramón</t>
  </si>
  <si>
    <t>Vitacura</t>
  </si>
  <si>
    <t>13132</t>
  </si>
  <si>
    <t>Cordillera</t>
  </si>
  <si>
    <t>Puente Alto</t>
  </si>
  <si>
    <t>Pirque</t>
  </si>
  <si>
    <t>13202</t>
  </si>
  <si>
    <t>San José de Maipo</t>
  </si>
  <si>
    <t>Chacabuco</t>
  </si>
  <si>
    <t>Colina</t>
  </si>
  <si>
    <t>13301</t>
  </si>
  <si>
    <t xml:space="preserve">Lampa </t>
  </si>
  <si>
    <t>13302</t>
  </si>
  <si>
    <t>Tiltil</t>
  </si>
  <si>
    <t>Maipo</t>
  </si>
  <si>
    <t>San Bernardo</t>
  </si>
  <si>
    <t>Buin</t>
  </si>
  <si>
    <t>Calera de Tango</t>
  </si>
  <si>
    <t>13403</t>
  </si>
  <si>
    <t>Paine</t>
  </si>
  <si>
    <t>13404</t>
  </si>
  <si>
    <t>Melipilla</t>
  </si>
  <si>
    <t>Alhué</t>
  </si>
  <si>
    <t>13502</t>
  </si>
  <si>
    <t>Curacaví</t>
  </si>
  <si>
    <t>María Pinto</t>
  </si>
  <si>
    <t>13504</t>
  </si>
  <si>
    <t>San Pedro</t>
  </si>
  <si>
    <t>13505</t>
  </si>
  <si>
    <t>Talagante</t>
  </si>
  <si>
    <t>El Monte</t>
  </si>
  <si>
    <t>13602</t>
  </si>
  <si>
    <t>Isla de Maipo</t>
  </si>
  <si>
    <t>13603</t>
  </si>
  <si>
    <t>Padre Hurtado</t>
  </si>
  <si>
    <t>13604</t>
  </si>
  <si>
    <t>Peñaflor</t>
  </si>
  <si>
    <t>99900</t>
  </si>
  <si>
    <t>CODIGO</t>
  </si>
  <si>
    <t>MINISTERIO</t>
  </si>
  <si>
    <t>NOMBRE SERVICIO</t>
  </si>
  <si>
    <t>NOMBRE PROGRAMA</t>
  </si>
  <si>
    <t>010101</t>
  </si>
  <si>
    <t>PRESIDENCIA DE LA REPÚBLICA</t>
  </si>
  <si>
    <t>Presidencia de la República</t>
  </si>
  <si>
    <t>020101</t>
  </si>
  <si>
    <t>CONGRESO NACIONAL</t>
  </si>
  <si>
    <t>Senado</t>
  </si>
  <si>
    <t>020201</t>
  </si>
  <si>
    <t>Cámara de Diputados</t>
  </si>
  <si>
    <t>020301</t>
  </si>
  <si>
    <t>Biblioteca del Congreso</t>
  </si>
  <si>
    <t>020401</t>
  </si>
  <si>
    <t>Consejo Resolutivo de Asignaciones Parlamentarias</t>
  </si>
  <si>
    <t>030101</t>
  </si>
  <si>
    <t>PODER JUDICIAL</t>
  </si>
  <si>
    <t>030301</t>
  </si>
  <si>
    <t>Corporación Administrativa del Poder Judicial</t>
  </si>
  <si>
    <t>030401</t>
  </si>
  <si>
    <t>Academia Judicial</t>
  </si>
  <si>
    <t>040101</t>
  </si>
  <si>
    <t>CONTRALORÍA GENERAL DE LA REPÚBLICA</t>
  </si>
  <si>
    <t>Contraloría General de la República</t>
  </si>
  <si>
    <t>Red de Conectividad del Estado</t>
  </si>
  <si>
    <t>Fondo Social</t>
  </si>
  <si>
    <t>050201</t>
  </si>
  <si>
    <t>Servicio de Gobierno Interior</t>
  </si>
  <si>
    <t>Servicio Electoral</t>
  </si>
  <si>
    <t>SERVICIO ELECTORAL</t>
  </si>
  <si>
    <t>050401</t>
  </si>
  <si>
    <t>050501</t>
  </si>
  <si>
    <t>050502</t>
  </si>
  <si>
    <t>Fortalecimiento de la Gestión Subnacional</t>
  </si>
  <si>
    <t>050503</t>
  </si>
  <si>
    <t>050701</t>
  </si>
  <si>
    <t>Agencia Nacional de Inteligencia</t>
  </si>
  <si>
    <t>050801</t>
  </si>
  <si>
    <t>Subsecretaría de Prevención del Delito</t>
  </si>
  <si>
    <t>050901</t>
  </si>
  <si>
    <t>051001</t>
  </si>
  <si>
    <t>Subsecretaría del Interior</t>
  </si>
  <si>
    <t>Gobierno Regional Región Metropolitana de Santiago</t>
  </si>
  <si>
    <t>060101</t>
  </si>
  <si>
    <t>MINISTERIO DE RELACIONES EXTERIORES</t>
  </si>
  <si>
    <t>Secretaría y Administración General y Servicio Exterior</t>
  </si>
  <si>
    <t>060301</t>
  </si>
  <si>
    <t>Dirección de Fronteras y Límites del Estado</t>
  </si>
  <si>
    <t>060401</t>
  </si>
  <si>
    <t>Instituto Antártico Chileno</t>
  </si>
  <si>
    <t>060501</t>
  </si>
  <si>
    <t>070101</t>
  </si>
  <si>
    <t>MINISTERIO DE ECONOMÍA, FOMENTO Y TURISMO</t>
  </si>
  <si>
    <t>Subsecretaría de Economía y Empresas de Menor Tamaño</t>
  </si>
  <si>
    <t>070107</t>
  </si>
  <si>
    <t>070201</t>
  </si>
  <si>
    <t>Servicio Nacional del Consumidor</t>
  </si>
  <si>
    <t>070301</t>
  </si>
  <si>
    <t>070401</t>
  </si>
  <si>
    <t>070601</t>
  </si>
  <si>
    <t>Corporación de Fomento de la Producción</t>
  </si>
  <si>
    <t>070701</t>
  </si>
  <si>
    <t>Instituto Nacional de Estadísticas</t>
  </si>
  <si>
    <t>070801</t>
  </si>
  <si>
    <t>Fiscalía Nacional Económica</t>
  </si>
  <si>
    <t>070901</t>
  </si>
  <si>
    <t>Servicio Nacional de Turismo</t>
  </si>
  <si>
    <t>071601</t>
  </si>
  <si>
    <t>Servicio de Cooperación Técnica</t>
  </si>
  <si>
    <t>071901</t>
  </si>
  <si>
    <t>Comité Innova Chile</t>
  </si>
  <si>
    <t>072101</t>
  </si>
  <si>
    <t>072301</t>
  </si>
  <si>
    <t>072401</t>
  </si>
  <si>
    <t>Subsecretaría de Turismo</t>
  </si>
  <si>
    <t>080101</t>
  </si>
  <si>
    <t>MINISTERIO DE HACIENDA</t>
  </si>
  <si>
    <t>Consejo de Auditoría Interna General de Gobierno</t>
  </si>
  <si>
    <t>080106</t>
  </si>
  <si>
    <t>080201</t>
  </si>
  <si>
    <t>Dirección de Presupuestos</t>
  </si>
  <si>
    <t>080301</t>
  </si>
  <si>
    <t>Servicio de Impuestos Internos</t>
  </si>
  <si>
    <t>080401</t>
  </si>
  <si>
    <t>Servicio Nacional de Aduanas</t>
  </si>
  <si>
    <t>080501</t>
  </si>
  <si>
    <t>Servicio de Tesorerías</t>
  </si>
  <si>
    <t>080701</t>
  </si>
  <si>
    <t>Dirección de Compras y Contratación Pública</t>
  </si>
  <si>
    <t>081501</t>
  </si>
  <si>
    <t>Dirección Nacional del Servicio Civil</t>
  </si>
  <si>
    <t>081601</t>
  </si>
  <si>
    <t>Unidad de Análisis Financiero</t>
  </si>
  <si>
    <t>081701</t>
  </si>
  <si>
    <t>Superintendencia de Casinos de Juego</t>
  </si>
  <si>
    <t>083001</t>
  </si>
  <si>
    <t>Consejo de Defensa del Estado</t>
  </si>
  <si>
    <t>MINISTERIO DE EDUCACIÓN</t>
  </si>
  <si>
    <t>Subsecretaría de Educación</t>
  </si>
  <si>
    <t>090103</t>
  </si>
  <si>
    <t>Mejoramiento de la Calidad de la Educación</t>
  </si>
  <si>
    <t>090104</t>
  </si>
  <si>
    <t>090111</t>
  </si>
  <si>
    <t>Recursos Educativos</t>
  </si>
  <si>
    <t>090120</t>
  </si>
  <si>
    <t>Subvenciones a los Establecimientos Educacionales</t>
  </si>
  <si>
    <t>090121</t>
  </si>
  <si>
    <t>Gestión de Subvenciones a Establecimientos Educacionales</t>
  </si>
  <si>
    <t>090901</t>
  </si>
  <si>
    <t>Junta Nacional de Auxilio Escolar y Becas</t>
  </si>
  <si>
    <t>090902</t>
  </si>
  <si>
    <t>Salud Escolar</t>
  </si>
  <si>
    <t>090903</t>
  </si>
  <si>
    <t>Becas y Asistencialidad Estudiantil</t>
  </si>
  <si>
    <t>091101</t>
  </si>
  <si>
    <t>Junta Nacional de Jardines Infantiles</t>
  </si>
  <si>
    <t>091102</t>
  </si>
  <si>
    <t>091301</t>
  </si>
  <si>
    <t>Consejo de Rectores</t>
  </si>
  <si>
    <t>091501</t>
  </si>
  <si>
    <t>Consejo Nacional de Educación</t>
  </si>
  <si>
    <t>Fondos Culturales y Artísticos</t>
  </si>
  <si>
    <t>100101</t>
  </si>
  <si>
    <t>100102</t>
  </si>
  <si>
    <t>100201</t>
  </si>
  <si>
    <t>100301</t>
  </si>
  <si>
    <t>Servicio Médico Legal</t>
  </si>
  <si>
    <t>100401</t>
  </si>
  <si>
    <t>Gendarmería de Chile</t>
  </si>
  <si>
    <t>100402</t>
  </si>
  <si>
    <t>Programas de Rehabilitación y Reinserción Social</t>
  </si>
  <si>
    <t>100701</t>
  </si>
  <si>
    <t>Servicio Nacional de Menores</t>
  </si>
  <si>
    <t>100702</t>
  </si>
  <si>
    <t>Programa de Administración Directa y Proyectos Nacionales</t>
  </si>
  <si>
    <t>100901</t>
  </si>
  <si>
    <t>Defensoría Penal Pública</t>
  </si>
  <si>
    <t>110101</t>
  </si>
  <si>
    <t>MINISTERIO DE DEFENSA NACIONAL</t>
  </si>
  <si>
    <t>Ejército de Chile</t>
  </si>
  <si>
    <t>110301</t>
  </si>
  <si>
    <t>110401</t>
  </si>
  <si>
    <t>110501</t>
  </si>
  <si>
    <t>Armada de Chile</t>
  </si>
  <si>
    <t>110701</t>
  </si>
  <si>
    <t>110801</t>
  </si>
  <si>
    <t>Dirección de Sanidad</t>
  </si>
  <si>
    <t>110901</t>
  </si>
  <si>
    <t>Fuerza Aérea de Chile</t>
  </si>
  <si>
    <t>111101</t>
  </si>
  <si>
    <t>Carabineros de Chile</t>
  </si>
  <si>
    <t>Hospital de Carabineros</t>
  </si>
  <si>
    <t>111801</t>
  </si>
  <si>
    <t>Dirección General de Movilización Nacional</t>
  </si>
  <si>
    <t>111901</t>
  </si>
  <si>
    <t>Instituto Geográfico Militar</t>
  </si>
  <si>
    <t>112001</t>
  </si>
  <si>
    <t>Servicio Hidrográfico y Oceanográfico de la Armada de Chile</t>
  </si>
  <si>
    <t>112101</t>
  </si>
  <si>
    <t>Dirección General de Aeronáutica Civil</t>
  </si>
  <si>
    <t>112201</t>
  </si>
  <si>
    <t>112301</t>
  </si>
  <si>
    <t>Subsecretaría para las Fuerzas Armadas</t>
  </si>
  <si>
    <t>112401</t>
  </si>
  <si>
    <t>Subsecretaría de Defensa</t>
  </si>
  <si>
    <t>112501</t>
  </si>
  <si>
    <t>Estado Mayor Conjunto</t>
  </si>
  <si>
    <t>120101</t>
  </si>
  <si>
    <t>MINISTERIO DE OBRAS PÚBLICAS</t>
  </si>
  <si>
    <t>120202</t>
  </si>
  <si>
    <t>Dirección de Arquitectura</t>
  </si>
  <si>
    <t>120203</t>
  </si>
  <si>
    <t>Dirección de Obras Hidráulicas</t>
  </si>
  <si>
    <t>120204</t>
  </si>
  <si>
    <t>Dirección de Vialidad</t>
  </si>
  <si>
    <t>120206</t>
  </si>
  <si>
    <t>Dirección de Obras Portuarias</t>
  </si>
  <si>
    <t>120207</t>
  </si>
  <si>
    <t>Dirección de Aeropuertos</t>
  </si>
  <si>
    <t>120211</t>
  </si>
  <si>
    <t>Dirección de Planeamiento</t>
  </si>
  <si>
    <t>120212</t>
  </si>
  <si>
    <t>120401</t>
  </si>
  <si>
    <t>Dirección General de Aguas</t>
  </si>
  <si>
    <t>120501</t>
  </si>
  <si>
    <t>Instituto Nacional de Hidráulica</t>
  </si>
  <si>
    <t>120701</t>
  </si>
  <si>
    <t>Superintendencia de Servicios Sanitarios</t>
  </si>
  <si>
    <t>130101</t>
  </si>
  <si>
    <t>MINISTERIO DE AGRICULTURA</t>
  </si>
  <si>
    <t>Subsecretaría de Agricultura</t>
  </si>
  <si>
    <t>130102</t>
  </si>
  <si>
    <t>Investigación e Innovación Tecnológica Silvoagropecuaria</t>
  </si>
  <si>
    <t>130201</t>
  </si>
  <si>
    <t>Oficina de Estudios y Políticas Agrarias</t>
  </si>
  <si>
    <t>130301</t>
  </si>
  <si>
    <t>130401</t>
  </si>
  <si>
    <t>Servicio Agrícola y Ganadero</t>
  </si>
  <si>
    <t>130404</t>
  </si>
  <si>
    <t>Inspecciones Exportaciones Silvoagropecuarias</t>
  </si>
  <si>
    <t>130405</t>
  </si>
  <si>
    <t>Programa Desarrollo Ganadero</t>
  </si>
  <si>
    <t>130406</t>
  </si>
  <si>
    <t>Vigilancia y Control Silvoagrícola</t>
  </si>
  <si>
    <t>130407</t>
  </si>
  <si>
    <t>Programa de Controles Fronterizos</t>
  </si>
  <si>
    <t>130408</t>
  </si>
  <si>
    <t>Programa Gestión y Conservación de Recursos Naturales Renovables</t>
  </si>
  <si>
    <t>130501</t>
  </si>
  <si>
    <t>Corporación Nacional Forestal</t>
  </si>
  <si>
    <t>130503</t>
  </si>
  <si>
    <t>Programa de Manejo del Fuego</t>
  </si>
  <si>
    <t>130504</t>
  </si>
  <si>
    <t>Áreas Silvestres Protegidas</t>
  </si>
  <si>
    <t>130505</t>
  </si>
  <si>
    <t>Gestión Forestal</t>
  </si>
  <si>
    <t>130506</t>
  </si>
  <si>
    <t>Programa de Arborización Urbana</t>
  </si>
  <si>
    <t>130601</t>
  </si>
  <si>
    <t>Comisión Nacional de Riego</t>
  </si>
  <si>
    <t>140101</t>
  </si>
  <si>
    <t>MINISTERIO DE BIENES NACIONALES</t>
  </si>
  <si>
    <t>Subsecretaría de Bienes Nacionales</t>
  </si>
  <si>
    <t>150101</t>
  </si>
  <si>
    <t>Subsecretaría del Trabajo</t>
  </si>
  <si>
    <t>150103</t>
  </si>
  <si>
    <t>Proempleo</t>
  </si>
  <si>
    <t>150201</t>
  </si>
  <si>
    <t>Dirección del Trabajo</t>
  </si>
  <si>
    <t>150301</t>
  </si>
  <si>
    <t>150401</t>
  </si>
  <si>
    <t>Dirección General de Crédito Prendario</t>
  </si>
  <si>
    <t>150501</t>
  </si>
  <si>
    <t>Servicio Nacional de Capacitación y Empleo</t>
  </si>
  <si>
    <t>150601</t>
  </si>
  <si>
    <t>Superintendencia de Seguridad Social</t>
  </si>
  <si>
    <t>150701</t>
  </si>
  <si>
    <t>Superintendencia de Pensiones</t>
  </si>
  <si>
    <t>150901</t>
  </si>
  <si>
    <t>151001</t>
  </si>
  <si>
    <t>Instituto de Seguridad Laboral</t>
  </si>
  <si>
    <t>151301</t>
  </si>
  <si>
    <t>151302</t>
  </si>
  <si>
    <t>Fondo de Medicina Curativa</t>
  </si>
  <si>
    <t>151401</t>
  </si>
  <si>
    <t>160201</t>
  </si>
  <si>
    <t>MINISTERIO DE SALUD</t>
  </si>
  <si>
    <t>Fondo Nacional de Salud</t>
  </si>
  <si>
    <t>160202</t>
  </si>
  <si>
    <t>Programa de Atención Primaria</t>
  </si>
  <si>
    <t>160204</t>
  </si>
  <si>
    <t>Programa de Prestaciones Institucionales</t>
  </si>
  <si>
    <t>160401</t>
  </si>
  <si>
    <t>Instituto de Salud Pública de Chile</t>
  </si>
  <si>
    <t>160501</t>
  </si>
  <si>
    <t>160901</t>
  </si>
  <si>
    <t>Subsecretaría de Salud Pública</t>
  </si>
  <si>
    <t>161001</t>
  </si>
  <si>
    <t>Subsecretaría de Redes Asistenciales</t>
  </si>
  <si>
    <t>161002</t>
  </si>
  <si>
    <t>Inversión Sectorial de Salud</t>
  </si>
  <si>
    <t>161101</t>
  </si>
  <si>
    <t>Superintendencia de Salud</t>
  </si>
  <si>
    <t>162001</t>
  </si>
  <si>
    <t>162101</t>
  </si>
  <si>
    <t>162201</t>
  </si>
  <si>
    <t>Servicio de Salud Antofagasta</t>
  </si>
  <si>
    <t>162301</t>
  </si>
  <si>
    <t>Servicio de Salud Atacama</t>
  </si>
  <si>
    <t>162401</t>
  </si>
  <si>
    <t>Servicio de Salud Coquimbo</t>
  </si>
  <si>
    <t>162501</t>
  </si>
  <si>
    <t>162601</t>
  </si>
  <si>
    <t>Servicio de Salud Viña del Mar - Quillota</t>
  </si>
  <si>
    <t>Servicio de Salud Aconcagua</t>
  </si>
  <si>
    <t>162801</t>
  </si>
  <si>
    <t>162901</t>
  </si>
  <si>
    <t>Servicio de Salud Maule</t>
  </si>
  <si>
    <t>163001</t>
  </si>
  <si>
    <t>Servicio de Salud Ñuble</t>
  </si>
  <si>
    <t>163101</t>
  </si>
  <si>
    <t>Servicio de Salud Concepción</t>
  </si>
  <si>
    <t>163201</t>
  </si>
  <si>
    <t>Servicio de Salud Talcahuano</t>
  </si>
  <si>
    <t>163301</t>
  </si>
  <si>
    <t>163401</t>
  </si>
  <si>
    <t>Servicio de Salud Arauco</t>
  </si>
  <si>
    <t>163501</t>
  </si>
  <si>
    <t>Servicio de Salud Araucanía Norte</t>
  </si>
  <si>
    <t>163601</t>
  </si>
  <si>
    <t>Servicio de Salud Araucanía Sur</t>
  </si>
  <si>
    <t>163701</t>
  </si>
  <si>
    <t>163801</t>
  </si>
  <si>
    <t>Servicio de Salud Osorno</t>
  </si>
  <si>
    <t>163901</t>
  </si>
  <si>
    <t>Servicio de Salud del Reloncaví</t>
  </si>
  <si>
    <t>164001</t>
  </si>
  <si>
    <t>164101</t>
  </si>
  <si>
    <t>Servicio de Salud Magallanes</t>
  </si>
  <si>
    <t>164201</t>
  </si>
  <si>
    <t>Servicio de Salud Metropolitano Oriente</t>
  </si>
  <si>
    <t>164301</t>
  </si>
  <si>
    <t>Servicio de Salud Metropolitano Central</t>
  </si>
  <si>
    <t>164401</t>
  </si>
  <si>
    <t>Servicio de Salud Metropolitano Sur</t>
  </si>
  <si>
    <t>164501</t>
  </si>
  <si>
    <t>Servicio de Salud Metropolitano Norte</t>
  </si>
  <si>
    <t>164601</t>
  </si>
  <si>
    <t>Servicio de Salud Metropolitano Occidente</t>
  </si>
  <si>
    <t>164701</t>
  </si>
  <si>
    <t>164901</t>
  </si>
  <si>
    <t>Programa Contingencias Operacionales</t>
  </si>
  <si>
    <t>165101</t>
  </si>
  <si>
    <t>165201</t>
  </si>
  <si>
    <t>Centro de Referencia de Salud de Peñalolén Cordillera Oriente</t>
  </si>
  <si>
    <t>165301</t>
  </si>
  <si>
    <t>Servicio de Salud Chiloé</t>
  </si>
  <si>
    <t>170101</t>
  </si>
  <si>
    <t>MINISTERIO DE MINERÍA</t>
  </si>
  <si>
    <t>170102</t>
  </si>
  <si>
    <t>Fomento de la Pequeña y Mediana Minería</t>
  </si>
  <si>
    <t>170201</t>
  </si>
  <si>
    <t>Comisión Chilena del Cobre</t>
  </si>
  <si>
    <t>170301</t>
  </si>
  <si>
    <t>Servicio Nacional de Geología y Minería</t>
  </si>
  <si>
    <t>170302</t>
  </si>
  <si>
    <t>Red Nacional de Vigilancia Volcánica</t>
  </si>
  <si>
    <t>170303</t>
  </si>
  <si>
    <t>Plan Nacional de Geología</t>
  </si>
  <si>
    <t>170304</t>
  </si>
  <si>
    <t>Programa de Seguridad Minera</t>
  </si>
  <si>
    <t>180101</t>
  </si>
  <si>
    <t>MINISTERIO DE VIVIENDA Y URBANISMO</t>
  </si>
  <si>
    <t>Subsecretaría de Vivienda y Urbanismo</t>
  </si>
  <si>
    <t>180102</t>
  </si>
  <si>
    <t>180104</t>
  </si>
  <si>
    <t>Recuperación de Barrios</t>
  </si>
  <si>
    <t>180201</t>
  </si>
  <si>
    <t>Parque Metropolitano</t>
  </si>
  <si>
    <t>182101</t>
  </si>
  <si>
    <t>182201</t>
  </si>
  <si>
    <t>182301</t>
  </si>
  <si>
    <t>182401</t>
  </si>
  <si>
    <t>182501</t>
  </si>
  <si>
    <t>182601</t>
  </si>
  <si>
    <t>182701</t>
  </si>
  <si>
    <t>182801</t>
  </si>
  <si>
    <t>182901</t>
  </si>
  <si>
    <t>183001</t>
  </si>
  <si>
    <t>183101</t>
  </si>
  <si>
    <t>183201</t>
  </si>
  <si>
    <t>183301</t>
  </si>
  <si>
    <t>183401</t>
  </si>
  <si>
    <t>183501</t>
  </si>
  <si>
    <t>190101</t>
  </si>
  <si>
    <t>MINISTERIO DE TRANSPORTES Y TELECOMUNICACIONES</t>
  </si>
  <si>
    <t>Secretaría y Administración General de Transportes</t>
  </si>
  <si>
    <t>190103</t>
  </si>
  <si>
    <t>190104</t>
  </si>
  <si>
    <t>Unidad Operativa de Control de Tránsito</t>
  </si>
  <si>
    <t>190105</t>
  </si>
  <si>
    <t>190106</t>
  </si>
  <si>
    <t>190107</t>
  </si>
  <si>
    <t>Programa de Desarrollo Logístico</t>
  </si>
  <si>
    <t>190108</t>
  </si>
  <si>
    <t>Programa de Vialidad y Transporte Urbano: Sectra</t>
  </si>
  <si>
    <t>190201</t>
  </si>
  <si>
    <t>Subsecretaría de Telecomunicaciones</t>
  </si>
  <si>
    <t>190301</t>
  </si>
  <si>
    <t>Junta de Aeronáutica Civil</t>
  </si>
  <si>
    <t>200101</t>
  </si>
  <si>
    <t>MINISTERIO SECRETARÍA GENERAL DE GOBIERNO</t>
  </si>
  <si>
    <t>Secretaría General de Gobierno</t>
  </si>
  <si>
    <t>200201</t>
  </si>
  <si>
    <t>Consejo Nacional de Televisión</t>
  </si>
  <si>
    <t>Instituto Nacional de Deportes</t>
  </si>
  <si>
    <t>210201</t>
  </si>
  <si>
    <t>210501</t>
  </si>
  <si>
    <t>Instituto Nacional de la Juventud</t>
  </si>
  <si>
    <t>210601</t>
  </si>
  <si>
    <t>Corporación Nacional de Desarrollo Indígena</t>
  </si>
  <si>
    <t>210701</t>
  </si>
  <si>
    <t>Servicio Nacional de la Discapacidad</t>
  </si>
  <si>
    <t>210801</t>
  </si>
  <si>
    <t>Servicio Nacional del Adulto Mayor</t>
  </si>
  <si>
    <t>220101</t>
  </si>
  <si>
    <t>MINISTERIO SECRETARÍA GENERAL DE LA PRESIDENCIA DE LA REPÚBLICA</t>
  </si>
  <si>
    <t>Secretaría General de la Presidencia de la República</t>
  </si>
  <si>
    <t>230101</t>
  </si>
  <si>
    <t>MINISTERIO PÚBLICO</t>
  </si>
  <si>
    <t>240101</t>
  </si>
  <si>
    <t>MINISTERIO DE ENERGÍA</t>
  </si>
  <si>
    <t>Subsecretaría de Energía</t>
  </si>
  <si>
    <t>240103</t>
  </si>
  <si>
    <t>240104</t>
  </si>
  <si>
    <t>Programa Energización Rural y Social</t>
  </si>
  <si>
    <t>240201</t>
  </si>
  <si>
    <t>Comisión Nacional de Energía</t>
  </si>
  <si>
    <t>240301</t>
  </si>
  <si>
    <t>Comisión Chilena de Energía Nuclear</t>
  </si>
  <si>
    <t>240401</t>
  </si>
  <si>
    <t>Superintendencia de Electricidad y Combustibles</t>
  </si>
  <si>
    <t>250101</t>
  </si>
  <si>
    <t>MINISTERIO DEL MEDIO AMBIENTE</t>
  </si>
  <si>
    <t>Subsecretaría del Medio Ambiente</t>
  </si>
  <si>
    <t>250201</t>
  </si>
  <si>
    <t>Servicio de Evaluación Ambiental</t>
  </si>
  <si>
    <t>250301</t>
  </si>
  <si>
    <t>Superintendencia del Medio Ambiente</t>
  </si>
  <si>
    <t>VALORES POSIBLES CAMPO GRADO</t>
  </si>
  <si>
    <t>Grados personal de la EUS, servicios afectos a las FFAA, ANI, CORFO, SERNAGEOMIN (GRUPO 1)</t>
  </si>
  <si>
    <t>Grados personal servicios Fiscalizadores (GRUPO 2)</t>
  </si>
  <si>
    <t>SERVICIOS AFECTOS A DFL 29, 30 Y 31 DE 2004 (servicios de salud experimentales) - (GRUPO 3)</t>
  </si>
  <si>
    <t>Grados Instituciones Poder Judicial (GRUPO 4)</t>
  </si>
  <si>
    <t>Grados Instituciones Congreso Nacional (GRUPO 5)</t>
  </si>
  <si>
    <t>Personal estatuto</t>
  </si>
  <si>
    <t>Personal médico</t>
  </si>
  <si>
    <t>Grados personal escalas B y C</t>
  </si>
  <si>
    <t>Grados personal escala A (personal médico)</t>
  </si>
  <si>
    <t>Grado Posible</t>
  </si>
  <si>
    <t>Codigo</t>
  </si>
  <si>
    <t>Servicio</t>
  </si>
  <si>
    <t>F/G</t>
  </si>
  <si>
    <t>B</t>
  </si>
  <si>
    <t>C</t>
  </si>
  <si>
    <t>1B</t>
  </si>
  <si>
    <t>IV</t>
  </si>
  <si>
    <t>1A</t>
  </si>
  <si>
    <t>V</t>
  </si>
  <si>
    <t>VI</t>
  </si>
  <si>
    <t>1C</t>
  </si>
  <si>
    <t>VII</t>
  </si>
  <si>
    <t>VIII</t>
  </si>
  <si>
    <t>IX</t>
  </si>
  <si>
    <t>X</t>
  </si>
  <si>
    <t>XI</t>
  </si>
  <si>
    <t>XII</t>
  </si>
  <si>
    <t>L</t>
  </si>
  <si>
    <t>XIII</t>
  </si>
  <si>
    <t>XIV</t>
  </si>
  <si>
    <t>XV</t>
  </si>
  <si>
    <t>O</t>
  </si>
  <si>
    <t>XVI</t>
  </si>
  <si>
    <t>P</t>
  </si>
  <si>
    <t>XVII</t>
  </si>
  <si>
    <t>Q</t>
  </si>
  <si>
    <t>XVIII</t>
  </si>
  <si>
    <t>XIX</t>
  </si>
  <si>
    <t>D-1</t>
  </si>
  <si>
    <t>Categorías SENADIS</t>
  </si>
  <si>
    <t>XX</t>
  </si>
  <si>
    <t>D-2</t>
  </si>
  <si>
    <t>XXI</t>
  </si>
  <si>
    <t>D-3</t>
  </si>
  <si>
    <t>XXII</t>
  </si>
  <si>
    <t>P-1</t>
  </si>
  <si>
    <t>XXIII</t>
  </si>
  <si>
    <t>T-1</t>
  </si>
  <si>
    <t>A-1</t>
  </si>
  <si>
    <t>AUX</t>
  </si>
  <si>
    <t>Niveles COCHILCO</t>
  </si>
  <si>
    <t>JS</t>
  </si>
  <si>
    <t>Niveles Comisión Nacional de Energía</t>
  </si>
  <si>
    <t>Niveles Comité de Inversiones Extranjeras</t>
  </si>
  <si>
    <t>11-12</t>
  </si>
  <si>
    <t>REVISIÓN
RUN</t>
  </si>
  <si>
    <t>Validar DV</t>
  </si>
  <si>
    <t>Valida Antigüedad y Edad</t>
  </si>
  <si>
    <t>DOTACIÓN</t>
  </si>
  <si>
    <t>C_DESEMPEÑO</t>
  </si>
  <si>
    <t>TERM_NOM</t>
  </si>
  <si>
    <t>CAUSAL DE ALEJAMIENTO</t>
  </si>
  <si>
    <t>053101</t>
  </si>
  <si>
    <t>053201</t>
  </si>
  <si>
    <t>053301</t>
  </si>
  <si>
    <t>Policía de Investigaciones de Chile</t>
  </si>
  <si>
    <t>Dirección General de Obras Públicas</t>
  </si>
  <si>
    <t>Dirección de Contabilidad y Finanzas</t>
  </si>
  <si>
    <t>220104</t>
  </si>
  <si>
    <t>Calidad Jurídica o Tipo de Contrato</t>
  </si>
  <si>
    <t>Personal de la dotación</t>
  </si>
  <si>
    <t>Personal afecto al Código del Trabajo (excluye jornales permanentes)</t>
  </si>
  <si>
    <t>CT</t>
  </si>
  <si>
    <t>Personal fuera de dotación</t>
  </si>
  <si>
    <t>Personal que cuenta con un Contrato Indefinido (Código del Trabajo y Jornales)</t>
  </si>
  <si>
    <t>IND</t>
  </si>
  <si>
    <t>Personal que cuenta con un Contrato Plazo Fijo (Código del Trabajo y Jornales)</t>
  </si>
  <si>
    <t>PFJ</t>
  </si>
  <si>
    <t>No corresponde informar</t>
  </si>
  <si>
    <t>TABLA N°13</t>
  </si>
  <si>
    <t>TABLA N°21</t>
  </si>
  <si>
    <t>10-40-60-70</t>
  </si>
  <si>
    <t>051002</t>
  </si>
  <si>
    <t>051003</t>
  </si>
  <si>
    <t>Subsecretaría de Desarrollo Regional y Administrativo</t>
  </si>
  <si>
    <t>Instituto Nacional de Propiedad Industrial</t>
  </si>
  <si>
    <t>Instituto de Desarrollo Agropecuario</t>
  </si>
  <si>
    <t>Subsecretaría de Evaluación Social</t>
  </si>
  <si>
    <t>Subsecretaría de Servicios Sociales</t>
  </si>
  <si>
    <r>
      <rPr>
        <b/>
        <sz val="9"/>
        <color indexed="12"/>
        <rFont val="Calibri"/>
        <family val="2"/>
      </rPr>
      <t>Formato Texto</t>
    </r>
    <r>
      <rPr>
        <sz val="9"/>
        <rFont val="Calibri"/>
        <family val="2"/>
      </rPr>
      <t xml:space="preserve">
</t>
    </r>
    <r>
      <rPr>
        <sz val="7"/>
        <rFont val="Calibri"/>
        <family val="2"/>
      </rPr>
      <t>(Copiar BD y pegar en esta columna como valores, luego copiar todo y pegar en columna W desde la Celda 2)</t>
    </r>
  </si>
  <si>
    <t>210101</t>
  </si>
  <si>
    <t>210901</t>
  </si>
  <si>
    <t>090201</t>
  </si>
  <si>
    <t>090301</t>
  </si>
  <si>
    <t>Agencia de Calidad de la Educación</t>
  </si>
  <si>
    <t>Personal contratado como suplente, que no se contabiliza en la dotación</t>
  </si>
  <si>
    <t>PLANTA_FD</t>
  </si>
  <si>
    <r>
      <t>Personal que presenta su renuncia voluntaria para acogerse a bonificación por retiro.</t>
    </r>
    <r>
      <rPr>
        <b/>
        <sz val="9"/>
        <color indexed="8"/>
        <rFont val="Calibri"/>
        <family val="2"/>
      </rPr>
      <t xml:space="preserve">
Incluye el personal que termina su contrato de trabajo por aplicación del inciso primero del artículo 161 del Código del Trabajo (necesidades de la empresa), con el fin de tener este funcionario derecho al bono especial de retiro de la ley N°20.212.</t>
    </r>
  </si>
  <si>
    <t>Causal del código del trabajo.</t>
  </si>
  <si>
    <t>Persona que sin cumplir los requisitos de edad para obtener pensión de vejez, y a consecuencia de enfermedad o debilitamiento de sus fuerzas físicas o intelectuales, sufra un menoscabo permanente de su capacidad de trabajo. Las causales que deben considerarse son: Invalidez, Incapacidad física o mental (artículo 116, D.F.L. N° 338/60), Salud irrecuperable (artículo 128, D.F.L. N° 338/60) y Accidentes en actos de servicio (artículo 129, D.F.L. N° 338/60)</t>
  </si>
  <si>
    <t>Personas jubiladas conforme al D.L. N° 2.448,(con derecho a pensión por antigüedad, por cumplir 30 o 35 años o más de imposiciones) y aquellas que cotizan en regímenes de CAPREDENA o DIPRECA.</t>
  </si>
  <si>
    <r>
      <t>Decisión de la autoridad competente, que procede por</t>
    </r>
    <r>
      <rPr>
        <b/>
        <sz val="9"/>
        <color indexed="8"/>
        <rFont val="Calibri"/>
        <family val="2"/>
      </rPr>
      <t xml:space="preserve"> salud irrecuperable o incompatible con el desempeño del cargo</t>
    </r>
    <r>
      <rPr>
        <sz val="9"/>
        <color indexed="8"/>
        <rFont val="Calibri"/>
        <family val="2"/>
      </rPr>
      <t>: El Jefe superior del servicio podrá considerar como salud incompatible con el desempeño del cargo, haber hecho uso de licencia médica en un lapso continuo o discontinuo superior a seis meses en los últimos dos años, sin mediar declaración de salud irrecuperable. Si luego de 6 meses de notificada la resolución que declara salud irrecuperable, el funcionario aludido no se retira del Servicio, procederá la declaración de vacancia.</t>
    </r>
  </si>
  <si>
    <r>
      <t>Decisión de la autoridad competente, que procede por</t>
    </r>
    <r>
      <rPr>
        <b/>
        <sz val="9"/>
        <color indexed="8"/>
        <rFont val="Calibri"/>
        <family val="2"/>
      </rPr>
      <t xml:space="preserve"> Pérdida sobreviniente de alguno de los requisitos de ingreso a la Administración del Estado.</t>
    </r>
  </si>
  <si>
    <r>
      <t>Decisión de la autoridad competente, que procede por</t>
    </r>
    <r>
      <rPr>
        <b/>
        <sz val="9"/>
        <color indexed="8"/>
        <rFont val="Calibri"/>
        <family val="2"/>
      </rPr>
      <t xml:space="preserve"> calificación del funcionario en lista de Eliminación (lista 4) o por dos años consecutivos en lista Condicional (lista 3)</t>
    </r>
    <r>
      <rPr>
        <sz val="9"/>
        <color indexed="8"/>
        <rFont val="Calibri"/>
        <family val="2"/>
      </rPr>
      <t>, que deberá retirarse del servicio dentro de los 15 días hábiles siguientes al término del período de calificación.  Si no lo hiciere, se procederá a la declaración de vacancia de su cargo a contar desde el día siguiente a esa fecha.</t>
    </r>
  </si>
  <si>
    <r>
      <t xml:space="preserve">Decisión de la autoridad competente, que procede </t>
    </r>
    <r>
      <rPr>
        <b/>
        <sz val="9"/>
        <color indexed="8"/>
        <rFont val="Calibri"/>
        <family val="2"/>
      </rPr>
      <t>Por no presentación de la renuncia, en el caso de cargos de exclusiva confianza</t>
    </r>
    <r>
      <rPr>
        <sz val="9"/>
        <color indexed="8"/>
        <rFont val="Calibri"/>
        <family val="2"/>
      </rPr>
      <t xml:space="preserve"> a los que se les haya solicitado su renuncia y que no la presenten dentro de las 48 horas de requerida.</t>
    </r>
  </si>
  <si>
    <t>En los cargos de exclusiva confianza, la remoción se hará efectiva por medio de la petición de renuncia que formulará el Presidente de la República o la autoridad llamada a efectuar el nombramiento.  Si la renuncia no se presenta dentro de las 48 horas de requerida, se declarará vacante el cargo.</t>
  </si>
  <si>
    <t>220105</t>
  </si>
  <si>
    <t>Validar EDAD</t>
  </si>
  <si>
    <r>
      <rPr>
        <sz val="9"/>
        <rFont val="Calibri"/>
        <family val="2"/>
      </rPr>
      <t>Cálcular</t>
    </r>
    <r>
      <rPr>
        <b/>
        <sz val="9"/>
        <rFont val="Calibri"/>
        <family val="2"/>
      </rPr>
      <t xml:space="preserve">
DV</t>
    </r>
  </si>
  <si>
    <t>Laboratorios</t>
  </si>
  <si>
    <t>130409</t>
  </si>
  <si>
    <t>050802</t>
  </si>
  <si>
    <t>Centros Regionales de Atención y Orientación a Víctimas</t>
  </si>
  <si>
    <t>051004</t>
  </si>
  <si>
    <t>Bomberos de Chile</t>
  </si>
  <si>
    <t>Subsecretaría de Pesca y Acuicultura</t>
  </si>
  <si>
    <t>Servicio Nacional de Pesca y Acuicultura</t>
  </si>
  <si>
    <t>Servicio de Registro Civil e Identificación</t>
  </si>
  <si>
    <t>Subsidio Nacional al Transporte Público</t>
  </si>
  <si>
    <t>210105</t>
  </si>
  <si>
    <t>Ingreso Ético Familiar y Sistema Chile Solidario</t>
  </si>
  <si>
    <t>Mujer y Trabajo</t>
  </si>
  <si>
    <t>240105</t>
  </si>
  <si>
    <t>Plan de Acción de Eficiencia Energética</t>
  </si>
  <si>
    <t>260101</t>
  </si>
  <si>
    <t>MINISTERIO DEL DEPORTE</t>
  </si>
  <si>
    <t>Subsecretaría del Deporte</t>
  </si>
  <si>
    <t>260201</t>
  </si>
  <si>
    <t>260202</t>
  </si>
  <si>
    <t>030102</t>
  </si>
  <si>
    <t>050505</t>
  </si>
  <si>
    <t>Transferencias a Gobiernos Regionales</t>
  </si>
  <si>
    <t>072501</t>
  </si>
  <si>
    <t>Superintendencia de Insolvencia y Reemprendimiento</t>
  </si>
  <si>
    <t>Fortalecimiento de la Educación Escolar Pública</t>
  </si>
  <si>
    <t>Superintendencia de Educación</t>
  </si>
  <si>
    <t>Organismos de Salud del Ejército</t>
  </si>
  <si>
    <t>Organismos de Industria Militar</t>
  </si>
  <si>
    <t>140103</t>
  </si>
  <si>
    <t>Regularización de la Propiedad Raíz</t>
  </si>
  <si>
    <t>140104</t>
  </si>
  <si>
    <t>Administración de Bienes</t>
  </si>
  <si>
    <t>140105</t>
  </si>
  <si>
    <t>Catastro</t>
  </si>
  <si>
    <t>Subsecretaría de Previsión Social</t>
  </si>
  <si>
    <t>Instituto de Previsión Social</t>
  </si>
  <si>
    <t>Caja de Previsión de la Defensa Nacional</t>
  </si>
  <si>
    <t>Servicio de Salud Valparaíso - San Antonio</t>
  </si>
  <si>
    <t>Fondo de Solidaridad e Inversión Social</t>
  </si>
  <si>
    <t>Fondo Nacional para el Fomento del Deporte</t>
  </si>
  <si>
    <t>NIV1</t>
  </si>
  <si>
    <t>NIV2</t>
  </si>
  <si>
    <t>NIV3</t>
  </si>
  <si>
    <t>A(S)</t>
  </si>
  <si>
    <t>B(S)</t>
  </si>
  <si>
    <t>C(S)</t>
  </si>
  <si>
    <t>D(S)</t>
  </si>
  <si>
    <t>E(S)</t>
  </si>
  <si>
    <t>F(S)</t>
  </si>
  <si>
    <t>G(S)</t>
  </si>
  <si>
    <t>H(S)</t>
  </si>
  <si>
    <t>I(S)</t>
  </si>
  <si>
    <t>J(S)</t>
  </si>
  <si>
    <t>K(S)</t>
  </si>
  <si>
    <t>L(S)</t>
  </si>
  <si>
    <t>M(S)</t>
  </si>
  <si>
    <t>N(S)</t>
  </si>
  <si>
    <t>O(S)</t>
  </si>
  <si>
    <t>P(S)</t>
  </si>
  <si>
    <t>Q(S)</t>
  </si>
  <si>
    <t>090401</t>
  </si>
  <si>
    <t>Subsecretaría de Educación Parvularia</t>
  </si>
  <si>
    <t>270101</t>
  </si>
  <si>
    <t>MINISTERIO DE LA MUJER Y LA EQUIDAD DE GÉNERO</t>
  </si>
  <si>
    <t>Subsecretaría de la Mujer y la Equidad de Género</t>
  </si>
  <si>
    <t>270201</t>
  </si>
  <si>
    <t>270202</t>
  </si>
  <si>
    <t>270203</t>
  </si>
  <si>
    <t>DOTACION</t>
  </si>
  <si>
    <t>100601</t>
  </si>
  <si>
    <t>Subsecretaría de Derechos Humanos</t>
  </si>
  <si>
    <t>Servicio Nacional de la Mujer y la Equidad de Género</t>
  </si>
  <si>
    <t>280101</t>
  </si>
  <si>
    <r>
      <t xml:space="preserve">NOMBRE DE SERVICIO
</t>
    </r>
    <r>
      <rPr>
        <sz val="8"/>
        <color indexed="8"/>
        <rFont val="Calibri"/>
        <family val="2"/>
      </rPr>
      <t>(Según Código presupuestario de Servicios)</t>
    </r>
  </si>
  <si>
    <r>
      <t xml:space="preserve">Cálculo EDAD
</t>
    </r>
    <r>
      <rPr>
        <sz val="8"/>
        <color indexed="8"/>
        <rFont val="Calibri"/>
        <family val="2"/>
      </rPr>
      <t>(Fecha de Alejamiento)</t>
    </r>
  </si>
  <si>
    <r>
      <t xml:space="preserve">Calcular Antigüedad
</t>
    </r>
    <r>
      <rPr>
        <sz val="8"/>
        <color indexed="8"/>
        <rFont val="Calibri"/>
        <family val="2"/>
      </rPr>
      <t>(según fecha de alejamiento)</t>
    </r>
  </si>
  <si>
    <t>PAIS</t>
  </si>
  <si>
    <t>EDU</t>
  </si>
  <si>
    <t>TITULO</t>
  </si>
  <si>
    <t>OTROS_EDU</t>
  </si>
  <si>
    <t>ESPECIALIDAD</t>
  </si>
  <si>
    <t>UNIDAD</t>
  </si>
  <si>
    <t>ESTAB</t>
  </si>
  <si>
    <t>050</t>
  </si>
  <si>
    <t>00</t>
  </si>
  <si>
    <t>0001</t>
  </si>
  <si>
    <t>01</t>
  </si>
  <si>
    <t>0101</t>
  </si>
  <si>
    <t>02</t>
  </si>
  <si>
    <t>752</t>
  </si>
  <si>
    <t>03</t>
  </si>
  <si>
    <t>Antigua y Barbuda</t>
  </si>
  <si>
    <t>028</t>
  </si>
  <si>
    <t>Antillas Neerlandesas</t>
  </si>
  <si>
    <t>530</t>
  </si>
  <si>
    <t>Arabia Saudita</t>
  </si>
  <si>
    <t>682</t>
  </si>
  <si>
    <t>Argelia</t>
  </si>
  <si>
    <t>012</t>
  </si>
  <si>
    <t>Argentina</t>
  </si>
  <si>
    <t>032</t>
  </si>
  <si>
    <t>Armenia</t>
  </si>
  <si>
    <t>051</t>
  </si>
  <si>
    <t>Aruba</t>
  </si>
  <si>
    <t>533</t>
  </si>
  <si>
    <t>Australia</t>
  </si>
  <si>
    <t>036</t>
  </si>
  <si>
    <t>Austria</t>
  </si>
  <si>
    <t>040</t>
  </si>
  <si>
    <t>Azerbaiyán</t>
  </si>
  <si>
    <t>031</t>
  </si>
  <si>
    <t>Bahamas</t>
  </si>
  <si>
    <t>044</t>
  </si>
  <si>
    <t>Bahréin</t>
  </si>
  <si>
    <t>048</t>
  </si>
  <si>
    <t>Bangladesh</t>
  </si>
  <si>
    <t>Barbados</t>
  </si>
  <si>
    <t>052</t>
  </si>
  <si>
    <t>Bielorrusia</t>
  </si>
  <si>
    <t>112</t>
  </si>
  <si>
    <t>Bélgica</t>
  </si>
  <si>
    <t>056</t>
  </si>
  <si>
    <t>Belice</t>
  </si>
  <si>
    <t>084</t>
  </si>
  <si>
    <t>Benín</t>
  </si>
  <si>
    <t>204</t>
  </si>
  <si>
    <t>Bermudas</t>
  </si>
  <si>
    <t>060</t>
  </si>
  <si>
    <t>Bután</t>
  </si>
  <si>
    <t>064</t>
  </si>
  <si>
    <t>Bolivia</t>
  </si>
  <si>
    <t>068</t>
  </si>
  <si>
    <t>Bosnia y Herzegovina</t>
  </si>
  <si>
    <t>070</t>
  </si>
  <si>
    <t>Botsuana</t>
  </si>
  <si>
    <t>072</t>
  </si>
  <si>
    <t>Isla Bouvet</t>
  </si>
  <si>
    <t>074</t>
  </si>
  <si>
    <t>Brasil</t>
  </si>
  <si>
    <t>076</t>
  </si>
  <si>
    <t>Brunéi</t>
  </si>
  <si>
    <t>096</t>
  </si>
  <si>
    <t>Bulgaria</t>
  </si>
  <si>
    <t>100</t>
  </si>
  <si>
    <t>Burkina Faso</t>
  </si>
  <si>
    <t>854</t>
  </si>
  <si>
    <t>Burundi</t>
  </si>
  <si>
    <t>108</t>
  </si>
  <si>
    <t>Cabo Verde</t>
  </si>
  <si>
    <t>132</t>
  </si>
  <si>
    <t>Islas Caimán</t>
  </si>
  <si>
    <t>136</t>
  </si>
  <si>
    <t>Camboya</t>
  </si>
  <si>
    <t>116</t>
  </si>
  <si>
    <t>Camerún</t>
  </si>
  <si>
    <t>120</t>
  </si>
  <si>
    <t>Canadá</t>
  </si>
  <si>
    <t>124</t>
  </si>
  <si>
    <t>República Centroafricana</t>
  </si>
  <si>
    <t>140</t>
  </si>
  <si>
    <t>Granada</t>
  </si>
  <si>
    <t>308</t>
  </si>
  <si>
    <t>Grecia</t>
  </si>
  <si>
    <t>300</t>
  </si>
  <si>
    <t>Groenlandia</t>
  </si>
  <si>
    <t>304</t>
  </si>
  <si>
    <t>Guadalupe</t>
  </si>
  <si>
    <t>312</t>
  </si>
  <si>
    <t>Guam</t>
  </si>
  <si>
    <t>316</t>
  </si>
  <si>
    <t>Guatemala</t>
  </si>
  <si>
    <t>320</t>
  </si>
  <si>
    <t>Guayana Francesa</t>
  </si>
  <si>
    <t>254</t>
  </si>
  <si>
    <t>Guernsey</t>
  </si>
  <si>
    <t>831</t>
  </si>
  <si>
    <t>Guinea</t>
  </si>
  <si>
    <t>324</t>
  </si>
  <si>
    <t>Guinea Ecuatorial</t>
  </si>
  <si>
    <t>226</t>
  </si>
  <si>
    <t>Guinea-Bissau</t>
  </si>
  <si>
    <t>624</t>
  </si>
  <si>
    <t>Guyana</t>
  </si>
  <si>
    <t>328</t>
  </si>
  <si>
    <t>Haití</t>
  </si>
  <si>
    <t>332</t>
  </si>
  <si>
    <t>Islas Heard y McDonald</t>
  </si>
  <si>
    <t>334</t>
  </si>
  <si>
    <t>Honduras</t>
  </si>
  <si>
    <t>340</t>
  </si>
  <si>
    <t>Hungría</t>
  </si>
  <si>
    <t>348</t>
  </si>
  <si>
    <t>India</t>
  </si>
  <si>
    <t>356</t>
  </si>
  <si>
    <t>Indonesia</t>
  </si>
  <si>
    <t>360</t>
  </si>
  <si>
    <t>Irán</t>
  </si>
  <si>
    <t>364</t>
  </si>
  <si>
    <t>Iraq</t>
  </si>
  <si>
    <t>368</t>
  </si>
  <si>
    <t>Irlanda</t>
  </si>
  <si>
    <t>372</t>
  </si>
  <si>
    <t>Islandia</t>
  </si>
  <si>
    <t>352</t>
  </si>
  <si>
    <t>Israel</t>
  </si>
  <si>
    <t>376</t>
  </si>
  <si>
    <t>Italia</t>
  </si>
  <si>
    <t>380</t>
  </si>
  <si>
    <t>Jamaica</t>
  </si>
  <si>
    <t>388</t>
  </si>
  <si>
    <t>Japón</t>
  </si>
  <si>
    <t>392</t>
  </si>
  <si>
    <t>Jersey</t>
  </si>
  <si>
    <t>832</t>
  </si>
  <si>
    <t>Jordania</t>
  </si>
  <si>
    <t>400</t>
  </si>
  <si>
    <t>Kazajistán</t>
  </si>
  <si>
    <t>398</t>
  </si>
  <si>
    <t>Kenia</t>
  </si>
  <si>
    <t>404</t>
  </si>
  <si>
    <t>Kirguistán</t>
  </si>
  <si>
    <t>417</t>
  </si>
  <si>
    <t>Kiribati</t>
  </si>
  <si>
    <t>296</t>
  </si>
  <si>
    <t>Kuwait</t>
  </si>
  <si>
    <t>414</t>
  </si>
  <si>
    <t>Laos</t>
  </si>
  <si>
    <t>418</t>
  </si>
  <si>
    <t>Lesoto</t>
  </si>
  <si>
    <t>426</t>
  </si>
  <si>
    <t>Letonia</t>
  </si>
  <si>
    <t>428</t>
  </si>
  <si>
    <t>Líbano</t>
  </si>
  <si>
    <t>422</t>
  </si>
  <si>
    <t>Liberia</t>
  </si>
  <si>
    <t>430</t>
  </si>
  <si>
    <t>Libia</t>
  </si>
  <si>
    <t>434</t>
  </si>
  <si>
    <t>Liechtenstein</t>
  </si>
  <si>
    <t>438</t>
  </si>
  <si>
    <t>Lituania</t>
  </si>
  <si>
    <t>440</t>
  </si>
  <si>
    <t>Luxemburgo</t>
  </si>
  <si>
    <t>442</t>
  </si>
  <si>
    <t>Macao</t>
  </si>
  <si>
    <t>446</t>
  </si>
  <si>
    <t>Paraguay</t>
  </si>
  <si>
    <t>600</t>
  </si>
  <si>
    <t>Perú</t>
  </si>
  <si>
    <t>604</t>
  </si>
  <si>
    <t>Islas Pitcairn</t>
  </si>
  <si>
    <t>612</t>
  </si>
  <si>
    <t>Polinesia Francesa</t>
  </si>
  <si>
    <t>258</t>
  </si>
  <si>
    <t>Polonia</t>
  </si>
  <si>
    <t>616</t>
  </si>
  <si>
    <t>Portugal</t>
  </si>
  <si>
    <t>620</t>
  </si>
  <si>
    <t>Puerto Rico</t>
  </si>
  <si>
    <t>630</t>
  </si>
  <si>
    <t>Qatar</t>
  </si>
  <si>
    <t>634</t>
  </si>
  <si>
    <t>Reino Unido</t>
  </si>
  <si>
    <t>826</t>
  </si>
  <si>
    <t>Reunión</t>
  </si>
  <si>
    <t>638</t>
  </si>
  <si>
    <t>Ruanda</t>
  </si>
  <si>
    <t>646</t>
  </si>
  <si>
    <t>Rumania</t>
  </si>
  <si>
    <t>642</t>
  </si>
  <si>
    <t>Rusia</t>
  </si>
  <si>
    <t>643</t>
  </si>
  <si>
    <t>Sahara Occidental</t>
  </si>
  <si>
    <t>732</t>
  </si>
  <si>
    <t>Islas Salomón</t>
  </si>
  <si>
    <t>090</t>
  </si>
  <si>
    <t>Samoa</t>
  </si>
  <si>
    <t>882</t>
  </si>
  <si>
    <t>Samoa Americana</t>
  </si>
  <si>
    <t>016</t>
  </si>
  <si>
    <t>San Cristóbal y Nieves</t>
  </si>
  <si>
    <t>659</t>
  </si>
  <si>
    <t>San Marino</t>
  </si>
  <si>
    <t>674</t>
  </si>
  <si>
    <t>San Pedro y Miquelón</t>
  </si>
  <si>
    <t>666</t>
  </si>
  <si>
    <t>San Vicente y las Granadinas</t>
  </si>
  <si>
    <t>670</t>
  </si>
  <si>
    <t>Santa Helena</t>
  </si>
  <si>
    <t>654</t>
  </si>
  <si>
    <t>Santa Lucía</t>
  </si>
  <si>
    <t>662</t>
  </si>
  <si>
    <t>Santo Tomé y Príncipe</t>
  </si>
  <si>
    <t>678</t>
  </si>
  <si>
    <t>Senegal</t>
  </si>
  <si>
    <t>686</t>
  </si>
  <si>
    <t>Serbia</t>
  </si>
  <si>
    <t>688</t>
  </si>
  <si>
    <t>Seychelles</t>
  </si>
  <si>
    <t>690</t>
  </si>
  <si>
    <t>Sierra Leona</t>
  </si>
  <si>
    <t>694</t>
  </si>
  <si>
    <t>Singapur</t>
  </si>
  <si>
    <t>702</t>
  </si>
  <si>
    <t>Siria</t>
  </si>
  <si>
    <t>760</t>
  </si>
  <si>
    <t>Somalia</t>
  </si>
  <si>
    <t>706</t>
  </si>
  <si>
    <t>Sri Lanka</t>
  </si>
  <si>
    <t>144</t>
  </si>
  <si>
    <t>Suazilandia</t>
  </si>
  <si>
    <t>748</t>
  </si>
  <si>
    <t>Sudáfrica</t>
  </si>
  <si>
    <t>710</t>
  </si>
  <si>
    <t>Sudán</t>
  </si>
  <si>
    <t>736</t>
  </si>
  <si>
    <t>República Democrática del Congo</t>
  </si>
  <si>
    <t>180</t>
  </si>
  <si>
    <t>Islas Cook</t>
  </si>
  <si>
    <t>184</t>
  </si>
  <si>
    <t>Corea del Norte</t>
  </si>
  <si>
    <t>408</t>
  </si>
  <si>
    <t>Corea del Sur</t>
  </si>
  <si>
    <t>410</t>
  </si>
  <si>
    <t>Costa de Marfil</t>
  </si>
  <si>
    <t>384</t>
  </si>
  <si>
    <t>Costa Rica</t>
  </si>
  <si>
    <t>188</t>
  </si>
  <si>
    <t>Croacia</t>
  </si>
  <si>
    <t>191</t>
  </si>
  <si>
    <t>Cuba</t>
  </si>
  <si>
    <t>192</t>
  </si>
  <si>
    <t>Dinamarca</t>
  </si>
  <si>
    <t>208</t>
  </si>
  <si>
    <t>Dominica</t>
  </si>
  <si>
    <t>212</t>
  </si>
  <si>
    <t>República Dominicana</t>
  </si>
  <si>
    <t>214</t>
  </si>
  <si>
    <t>Ecuador</t>
  </si>
  <si>
    <t>218</t>
  </si>
  <si>
    <t>Egipto</t>
  </si>
  <si>
    <t>818</t>
  </si>
  <si>
    <t>El Salvador</t>
  </si>
  <si>
    <t>222</t>
  </si>
  <si>
    <t>Emiratos Árabes Unidos</t>
  </si>
  <si>
    <t>784</t>
  </si>
  <si>
    <t>Eritrea</t>
  </si>
  <si>
    <t>232</t>
  </si>
  <si>
    <t>Eslovaquia</t>
  </si>
  <si>
    <t>703</t>
  </si>
  <si>
    <t>Eslovenia</t>
  </si>
  <si>
    <t>705</t>
  </si>
  <si>
    <t>España</t>
  </si>
  <si>
    <t>724</t>
  </si>
  <si>
    <t>España (Ceuta y Melilla)</t>
  </si>
  <si>
    <t>Estados Unidos</t>
  </si>
  <si>
    <t>840</t>
  </si>
  <si>
    <t>Islas ultramarinas de Estados Unidos</t>
  </si>
  <si>
    <t>581</t>
  </si>
  <si>
    <t>Estonia</t>
  </si>
  <si>
    <t>233</t>
  </si>
  <si>
    <t>Etiopía</t>
  </si>
  <si>
    <t>231</t>
  </si>
  <si>
    <t>Islas Feroe</t>
  </si>
  <si>
    <t>234</t>
  </si>
  <si>
    <t>Filipinas</t>
  </si>
  <si>
    <t>608</t>
  </si>
  <si>
    <t>Finlandia</t>
  </si>
  <si>
    <t>246</t>
  </si>
  <si>
    <t>Fiyi</t>
  </si>
  <si>
    <t>242</t>
  </si>
  <si>
    <t>Francia</t>
  </si>
  <si>
    <t>250</t>
  </si>
  <si>
    <t>Gabón</t>
  </si>
  <si>
    <t>266</t>
  </si>
  <si>
    <t>Gambia</t>
  </si>
  <si>
    <t>270</t>
  </si>
  <si>
    <t>Georgia</t>
  </si>
  <si>
    <t>268</t>
  </si>
  <si>
    <t>Islas Georgias del Sur y Sandwich del Sur</t>
  </si>
  <si>
    <t>239</t>
  </si>
  <si>
    <t>Ghana</t>
  </si>
  <si>
    <t>288</t>
  </si>
  <si>
    <t>Gibraltar</t>
  </si>
  <si>
    <t>292</t>
  </si>
  <si>
    <t>ARY Macedonia</t>
  </si>
  <si>
    <t>807</t>
  </si>
  <si>
    <t>Madagascar</t>
  </si>
  <si>
    <t>450</t>
  </si>
  <si>
    <t>Malasia</t>
  </si>
  <si>
    <t>458</t>
  </si>
  <si>
    <t>Malawi</t>
  </si>
  <si>
    <t>454</t>
  </si>
  <si>
    <t>Maldivas</t>
  </si>
  <si>
    <t>462</t>
  </si>
  <si>
    <t>Malí</t>
  </si>
  <si>
    <t>466</t>
  </si>
  <si>
    <t>Malta</t>
  </si>
  <si>
    <t>470</t>
  </si>
  <si>
    <t>Islas Malvinas</t>
  </si>
  <si>
    <t>238</t>
  </si>
  <si>
    <t>Isla de Man</t>
  </si>
  <si>
    <t>833</t>
  </si>
  <si>
    <t>Islas Marianas del Norte</t>
  </si>
  <si>
    <t>580</t>
  </si>
  <si>
    <t>Marruecos</t>
  </si>
  <si>
    <t>504</t>
  </si>
  <si>
    <t>Islas Marshall</t>
  </si>
  <si>
    <t>584</t>
  </si>
  <si>
    <t>Martinica</t>
  </si>
  <si>
    <t>474</t>
  </si>
  <si>
    <t>Mauricio</t>
  </si>
  <si>
    <t>480</t>
  </si>
  <si>
    <t>Mauritania</t>
  </si>
  <si>
    <t>478</t>
  </si>
  <si>
    <t>Mayotte</t>
  </si>
  <si>
    <t>175</t>
  </si>
  <si>
    <t>México</t>
  </si>
  <si>
    <t>484</t>
  </si>
  <si>
    <t>Micronesia</t>
  </si>
  <si>
    <t>583</t>
  </si>
  <si>
    <t>Moldavia</t>
  </si>
  <si>
    <t>498</t>
  </si>
  <si>
    <t>Mónaco</t>
  </si>
  <si>
    <t>492</t>
  </si>
  <si>
    <t>Mongolia</t>
  </si>
  <si>
    <t>496</t>
  </si>
  <si>
    <t>Montenegro</t>
  </si>
  <si>
    <t>499</t>
  </si>
  <si>
    <t>Montserrat</t>
  </si>
  <si>
    <t>500</t>
  </si>
  <si>
    <t>Mozambique</t>
  </si>
  <si>
    <t>508</t>
  </si>
  <si>
    <t>Namibia</t>
  </si>
  <si>
    <t>516</t>
  </si>
  <si>
    <t>Nauru</t>
  </si>
  <si>
    <t>520</t>
  </si>
  <si>
    <t>Isla de Navidad</t>
  </si>
  <si>
    <t>162</t>
  </si>
  <si>
    <t>Nepal</t>
  </si>
  <si>
    <t>524</t>
  </si>
  <si>
    <t>Nicaragua</t>
  </si>
  <si>
    <t>558</t>
  </si>
  <si>
    <t>Níger</t>
  </si>
  <si>
    <t>562</t>
  </si>
  <si>
    <t>Nigeria</t>
  </si>
  <si>
    <t>566</t>
  </si>
  <si>
    <t>Niue</t>
  </si>
  <si>
    <t>570</t>
  </si>
  <si>
    <t>Norfolk</t>
  </si>
  <si>
    <t>574</t>
  </si>
  <si>
    <t>Noruega</t>
  </si>
  <si>
    <t>578</t>
  </si>
  <si>
    <t>Nueva Caledonia</t>
  </si>
  <si>
    <t>540</t>
  </si>
  <si>
    <t>Nueva Zelanda</t>
  </si>
  <si>
    <t>554</t>
  </si>
  <si>
    <t>Omán</t>
  </si>
  <si>
    <t>512</t>
  </si>
  <si>
    <t>Países Bajos</t>
  </si>
  <si>
    <t>528</t>
  </si>
  <si>
    <t>Pakistán</t>
  </si>
  <si>
    <t>586</t>
  </si>
  <si>
    <t>Palaos</t>
  </si>
  <si>
    <t>585</t>
  </si>
  <si>
    <t>Palestina (ANP)</t>
  </si>
  <si>
    <t>275</t>
  </si>
  <si>
    <t>Panamá</t>
  </si>
  <si>
    <t>591</t>
  </si>
  <si>
    <t>Papúa Nueva Guinea</t>
  </si>
  <si>
    <t>598</t>
  </si>
  <si>
    <t>Suecia</t>
  </si>
  <si>
    <t>Suiza</t>
  </si>
  <si>
    <t>756</t>
  </si>
  <si>
    <t>Surinam</t>
  </si>
  <si>
    <t>740</t>
  </si>
  <si>
    <t>Svalbard y Jan Mayen</t>
  </si>
  <si>
    <t>744</t>
  </si>
  <si>
    <t>Tailandia</t>
  </si>
  <si>
    <t>764</t>
  </si>
  <si>
    <t>Taiwán</t>
  </si>
  <si>
    <t>158</t>
  </si>
  <si>
    <t>Tanzania</t>
  </si>
  <si>
    <t>834</t>
  </si>
  <si>
    <t>Tayikistán</t>
  </si>
  <si>
    <t>762</t>
  </si>
  <si>
    <t>Territorio Británico del Océano Índico</t>
  </si>
  <si>
    <t>086</t>
  </si>
  <si>
    <t>Territorios Australes Franceses</t>
  </si>
  <si>
    <t>260</t>
  </si>
  <si>
    <t>Timor Oriental</t>
  </si>
  <si>
    <t>626</t>
  </si>
  <si>
    <t>Togo</t>
  </si>
  <si>
    <t>768</t>
  </si>
  <si>
    <t>Tokelau</t>
  </si>
  <si>
    <t>772</t>
  </si>
  <si>
    <t>Tonga</t>
  </si>
  <si>
    <t>776</t>
  </si>
  <si>
    <t>Trinidad y Tobago</t>
  </si>
  <si>
    <t>780</t>
  </si>
  <si>
    <t>Túnez</t>
  </si>
  <si>
    <t>788</t>
  </si>
  <si>
    <t>Islas Turcas y Caicos</t>
  </si>
  <si>
    <t>796</t>
  </si>
  <si>
    <t>Turkmenistán</t>
  </si>
  <si>
    <t>795</t>
  </si>
  <si>
    <t>Turquía</t>
  </si>
  <si>
    <t>792</t>
  </si>
  <si>
    <t>Tuvalu</t>
  </si>
  <si>
    <t>798</t>
  </si>
  <si>
    <t>Ucrania</t>
  </si>
  <si>
    <t>804</t>
  </si>
  <si>
    <t>Uganda</t>
  </si>
  <si>
    <t>800</t>
  </si>
  <si>
    <t>Uruguay</t>
  </si>
  <si>
    <t>858</t>
  </si>
  <si>
    <t>Uzbekistán</t>
  </si>
  <si>
    <t>860</t>
  </si>
  <si>
    <t>Vanuatu</t>
  </si>
  <si>
    <t>548</t>
  </si>
  <si>
    <t>Ciudad del Vaticano</t>
  </si>
  <si>
    <t>336</t>
  </si>
  <si>
    <t>Venezuela</t>
  </si>
  <si>
    <t>862</t>
  </si>
  <si>
    <t>Vietnam</t>
  </si>
  <si>
    <t>704</t>
  </si>
  <si>
    <t>Islas Vírgenes Británicas</t>
  </si>
  <si>
    <t>092</t>
  </si>
  <si>
    <t>Islas Vírgenes Estadounidenses</t>
  </si>
  <si>
    <t>850</t>
  </si>
  <si>
    <t>Wallis y Futuna</t>
  </si>
  <si>
    <t>876</t>
  </si>
  <si>
    <t>Yemen</t>
  </si>
  <si>
    <t>887</t>
  </si>
  <si>
    <t>Yibuti</t>
  </si>
  <si>
    <t>262</t>
  </si>
  <si>
    <t>Zambia</t>
  </si>
  <si>
    <t>894</t>
  </si>
  <si>
    <t>Zimbabue</t>
  </si>
  <si>
    <t>716</t>
  </si>
  <si>
    <t>TABLA N°23</t>
  </si>
  <si>
    <t>Tipo de Título con el que cuenta la persona informada</t>
  </si>
  <si>
    <t>Título Profesional Universitario de universidades públicas o privadas nacionales, en carreras de 10 semestres.</t>
  </si>
  <si>
    <t>Título Profesional Universitario, Instituto Profesional u otro Educación Superior en carreras de 8 semestres. Incluye títulos profesionales obtenidos en el extranjero y reconocidos en el país.</t>
  </si>
  <si>
    <t>Técnico de Nivel Superior. Incluye FFAA</t>
  </si>
  <si>
    <t>Técnico</t>
  </si>
  <si>
    <t>04</t>
  </si>
  <si>
    <t>Sólo Grado académico (Licenciado, Magister, Doctor)</t>
  </si>
  <si>
    <t>05</t>
  </si>
  <si>
    <t>Sin título o grado académico</t>
  </si>
  <si>
    <t>TABLA N°30</t>
  </si>
  <si>
    <t>Áreas de conocimiento generales y específicas</t>
  </si>
  <si>
    <t>Área General</t>
  </si>
  <si>
    <t>Área Específica</t>
  </si>
  <si>
    <t>Sin área</t>
  </si>
  <si>
    <t>Sin título</t>
  </si>
  <si>
    <t>Gestión / Administración</t>
  </si>
  <si>
    <t>Administración Pública</t>
  </si>
  <si>
    <t>Contabilidad/Auditoría</t>
  </si>
  <si>
    <t>0102</t>
  </si>
  <si>
    <t>Ingeniería Comercial</t>
  </si>
  <si>
    <t>0103</t>
  </si>
  <si>
    <t>Otras Ingenierías</t>
  </si>
  <si>
    <t>0104</t>
  </si>
  <si>
    <t>Otros</t>
  </si>
  <si>
    <t>0105</t>
  </si>
  <si>
    <t>Ciencias</t>
  </si>
  <si>
    <t>Químicos, Biólogos, Físicos</t>
  </si>
  <si>
    <t>0201</t>
  </si>
  <si>
    <t>Estadística</t>
  </si>
  <si>
    <t>0202</t>
  </si>
  <si>
    <t>Ciencias Sociales</t>
  </si>
  <si>
    <t>Comunicación/Relaciones Públicas</t>
  </si>
  <si>
    <t>0301</t>
  </si>
  <si>
    <t>Asistente/Trabajador Social</t>
  </si>
  <si>
    <t>0302</t>
  </si>
  <si>
    <t>Periodismo</t>
  </si>
  <si>
    <t>0303</t>
  </si>
  <si>
    <t>Sociología</t>
  </si>
  <si>
    <t>0304</t>
  </si>
  <si>
    <t>Antropología</t>
  </si>
  <si>
    <t>0305</t>
  </si>
  <si>
    <t>0306</t>
  </si>
  <si>
    <t>Derecho</t>
  </si>
  <si>
    <t>Asistente jurídico</t>
  </si>
  <si>
    <t>0401</t>
  </si>
  <si>
    <t>Abogado</t>
  </si>
  <si>
    <t>0402</t>
  </si>
  <si>
    <t>0403</t>
  </si>
  <si>
    <t>Educación</t>
  </si>
  <si>
    <t>Educación Especial/Diferencial</t>
  </si>
  <si>
    <t>0501</t>
  </si>
  <si>
    <t>Educación Parvularia</t>
  </si>
  <si>
    <t>0502</t>
  </si>
  <si>
    <t>Pedagogía</t>
  </si>
  <si>
    <t>0503</t>
  </si>
  <si>
    <t>Psicopedagogía</t>
  </si>
  <si>
    <t>0504</t>
  </si>
  <si>
    <t>Técnico Educacional</t>
  </si>
  <si>
    <t>0505</t>
  </si>
  <si>
    <t>0506</t>
  </si>
  <si>
    <t>Salud</t>
  </si>
  <si>
    <t>Enfermería</t>
  </si>
  <si>
    <t>0601</t>
  </si>
  <si>
    <t>Nutrición y Dietética</t>
  </si>
  <si>
    <t>0602</t>
  </si>
  <si>
    <t>Obstetricia y Puericultura</t>
  </si>
  <si>
    <t>0603</t>
  </si>
  <si>
    <t>Química y Farmacia</t>
  </si>
  <si>
    <t>0604</t>
  </si>
  <si>
    <t>Bioquímicos</t>
  </si>
  <si>
    <t>0605</t>
  </si>
  <si>
    <t>Odontología</t>
  </si>
  <si>
    <t>0606</t>
  </si>
  <si>
    <t>Medicina</t>
  </si>
  <si>
    <t>0607</t>
  </si>
  <si>
    <t>Tecnología</t>
  </si>
  <si>
    <t>Computación /Informática</t>
  </si>
  <si>
    <t>0701</t>
  </si>
  <si>
    <t>Construcción Civil/Obras Civiles</t>
  </si>
  <si>
    <t>0702</t>
  </si>
  <si>
    <t>FFAA, Orden y Seguridad</t>
  </si>
  <si>
    <t>0801</t>
  </si>
  <si>
    <t>Agricultura, Silvicultura, Pesca y Veterinaria</t>
  </si>
  <si>
    <t>0901</t>
  </si>
  <si>
    <t>Arte y Arquitectura</t>
  </si>
  <si>
    <t>Arquitectura</t>
  </si>
  <si>
    <t>1001</t>
  </si>
  <si>
    <t>Actuación y similares</t>
  </si>
  <si>
    <t>1002</t>
  </si>
  <si>
    <t>Arte y similares</t>
  </si>
  <si>
    <t>1003</t>
  </si>
  <si>
    <t>Cine y Televisión</t>
  </si>
  <si>
    <t>1004</t>
  </si>
  <si>
    <t>Música, Composición, interpretación musical y similares</t>
  </si>
  <si>
    <t>1005</t>
  </si>
  <si>
    <t>Comunicación Audiovisual, Digital y similares</t>
  </si>
  <si>
    <t>1006</t>
  </si>
  <si>
    <t>Danza</t>
  </si>
  <si>
    <t>1007</t>
  </si>
  <si>
    <t>Diseño</t>
  </si>
  <si>
    <t>1008</t>
  </si>
  <si>
    <t>1009</t>
  </si>
  <si>
    <t>Humanidades</t>
  </si>
  <si>
    <t>Filosofía, Teología, Historiador, Traducción, Intérprete, Escritor, Dramaturgo, Guionista, y otros similares.</t>
  </si>
  <si>
    <t>1101</t>
  </si>
  <si>
    <t>Otras áreas no especificadas</t>
  </si>
  <si>
    <t>9999</t>
  </si>
  <si>
    <t>TABLA N°31</t>
  </si>
  <si>
    <t>Áreas de especialización o subespecialización</t>
  </si>
  <si>
    <t>Sin especialización</t>
  </si>
  <si>
    <t>Especialización en el área de la Gestión y/o Administración Pública o Privada</t>
  </si>
  <si>
    <t>Especialización en el área de la Gestión y/o Administración Privada</t>
  </si>
  <si>
    <t>Especialización en área científica</t>
  </si>
  <si>
    <t>Especialización en las Ciencias Sociales</t>
  </si>
  <si>
    <t>Especialización en Derecho</t>
  </si>
  <si>
    <t>Especialización en el área de la Educación, en todos sus niveles</t>
  </si>
  <si>
    <t>Salud Pública</t>
  </si>
  <si>
    <t>Laboratorio Clínico</t>
  </si>
  <si>
    <t>Laboratorio Forense</t>
  </si>
  <si>
    <t>Farmacia Clínica</t>
  </si>
  <si>
    <t>Farmacia Hospitalaria</t>
  </si>
  <si>
    <t>Cirugía y traumatología buco máxilofacial</t>
  </si>
  <si>
    <t>Cirugía bucal</t>
  </si>
  <si>
    <t>Endodoncia</t>
  </si>
  <si>
    <t>0608</t>
  </si>
  <si>
    <t>Imagenología oral y maxilofacial</t>
  </si>
  <si>
    <t>0609</t>
  </si>
  <si>
    <t>Implantologia buco maxilofacial</t>
  </si>
  <si>
    <t>0610</t>
  </si>
  <si>
    <t>Odontología legal</t>
  </si>
  <si>
    <t>0611</t>
  </si>
  <si>
    <t>Odontopediatría</t>
  </si>
  <si>
    <t>0612</t>
  </si>
  <si>
    <t>Ortodoncia y ortopedia dento maxilofacial</t>
  </si>
  <si>
    <t>0613</t>
  </si>
  <si>
    <t>Patología oral y maxilofacial</t>
  </si>
  <si>
    <t>0614</t>
  </si>
  <si>
    <t>Periodoncia</t>
  </si>
  <si>
    <t>0615</t>
  </si>
  <si>
    <t>Rehabilitación oral</t>
  </si>
  <si>
    <t>0616</t>
  </si>
  <si>
    <t>Somato-prótesis</t>
  </si>
  <si>
    <t>0617</t>
  </si>
  <si>
    <t>Trastornos temporomandibulares y dolor orofacial</t>
  </si>
  <si>
    <t>0618</t>
  </si>
  <si>
    <t>Anatomía patológica</t>
  </si>
  <si>
    <t>0619</t>
  </si>
  <si>
    <t>Anestesiología</t>
  </si>
  <si>
    <t>0620</t>
  </si>
  <si>
    <t>Cardiología</t>
  </si>
  <si>
    <t>0621</t>
  </si>
  <si>
    <t>Cirugía general</t>
  </si>
  <si>
    <t>0622</t>
  </si>
  <si>
    <t>Cirugía de cabeza y cuello y maxilofacial</t>
  </si>
  <si>
    <t>0623</t>
  </si>
  <si>
    <t>Cirugía cardiovascular</t>
  </si>
  <si>
    <t>0624</t>
  </si>
  <si>
    <t>Cirugía de tórax</t>
  </si>
  <si>
    <t>0625</t>
  </si>
  <si>
    <t>Cirugía plástica y reparadora</t>
  </si>
  <si>
    <t>0626</t>
  </si>
  <si>
    <t>Cirugía pediátrica</t>
  </si>
  <si>
    <t>0627</t>
  </si>
  <si>
    <t>Cirugía vascular periférica</t>
  </si>
  <si>
    <t>0628</t>
  </si>
  <si>
    <t>Coloproctología</t>
  </si>
  <si>
    <t>0629</t>
  </si>
  <si>
    <t>Dermatología</t>
  </si>
  <si>
    <t>0630</t>
  </si>
  <si>
    <t>Diabetología</t>
  </si>
  <si>
    <t>0631</t>
  </si>
  <si>
    <t>Endocrinología adulto</t>
  </si>
  <si>
    <t>0632</t>
  </si>
  <si>
    <t>Endocrinología pediátrica</t>
  </si>
  <si>
    <t>0633</t>
  </si>
  <si>
    <t>Enfermedades respiratorias adulto</t>
  </si>
  <si>
    <t>0634</t>
  </si>
  <si>
    <t>Enfermedades respiratorias pediátricas</t>
  </si>
  <si>
    <t>0635</t>
  </si>
  <si>
    <t>Gastroenterología adulto</t>
  </si>
  <si>
    <t>0636</t>
  </si>
  <si>
    <t>Gastroenterología pediátrica</t>
  </si>
  <si>
    <t>0637</t>
  </si>
  <si>
    <t>Genética clínica</t>
  </si>
  <si>
    <t>0638</t>
  </si>
  <si>
    <t>Geriatría</t>
  </si>
  <si>
    <t>0639</t>
  </si>
  <si>
    <t>Ginecología pediátrica y de la adolescencia</t>
  </si>
  <si>
    <t>0640</t>
  </si>
  <si>
    <t>Hematología</t>
  </si>
  <si>
    <t>0641</t>
  </si>
  <si>
    <t>Imagenología</t>
  </si>
  <si>
    <t>0642</t>
  </si>
  <si>
    <t>Infectología</t>
  </si>
  <si>
    <t>0643</t>
  </si>
  <si>
    <t>Inmunología</t>
  </si>
  <si>
    <t>0644</t>
  </si>
  <si>
    <t>Laboratorio clínico</t>
  </si>
  <si>
    <t>0645</t>
  </si>
  <si>
    <t>Medicina familiar</t>
  </si>
  <si>
    <t>0646</t>
  </si>
  <si>
    <t>Medicina física y rehabilitación</t>
  </si>
  <si>
    <t>0647</t>
  </si>
  <si>
    <t>Medicina interna</t>
  </si>
  <si>
    <t>0648</t>
  </si>
  <si>
    <t>Medicina intensiva adulto</t>
  </si>
  <si>
    <t>0649</t>
  </si>
  <si>
    <t>Medicina intensiva pediátrica</t>
  </si>
  <si>
    <t>0650</t>
  </si>
  <si>
    <t>Medicina legal</t>
  </si>
  <si>
    <t>0651</t>
  </si>
  <si>
    <t>Medicina materno fetal</t>
  </si>
  <si>
    <t>0652</t>
  </si>
  <si>
    <t>Medicina nuclear</t>
  </si>
  <si>
    <t>0653</t>
  </si>
  <si>
    <t>Medicina de urgencia</t>
  </si>
  <si>
    <t>0654</t>
  </si>
  <si>
    <t>Nefrología adulto</t>
  </si>
  <si>
    <t>0655</t>
  </si>
  <si>
    <t>Nefrología pediátrica</t>
  </si>
  <si>
    <t>0656</t>
  </si>
  <si>
    <t>Neonatología</t>
  </si>
  <si>
    <t>0657</t>
  </si>
  <si>
    <t>Neurocirugía</t>
  </si>
  <si>
    <t>0658</t>
  </si>
  <si>
    <t>Neurología adulto</t>
  </si>
  <si>
    <t>0659</t>
  </si>
  <si>
    <t>Neurología pediátrica</t>
  </si>
  <si>
    <t>0660</t>
  </si>
  <si>
    <t>Obstetricia y ginecología</t>
  </si>
  <si>
    <t>0661</t>
  </si>
  <si>
    <t>Oftalmología</t>
  </si>
  <si>
    <t>0662</t>
  </si>
  <si>
    <t>Oncología médica</t>
  </si>
  <si>
    <t>0663</t>
  </si>
  <si>
    <t>Otorrinolaringología</t>
  </si>
  <si>
    <t>0664</t>
  </si>
  <si>
    <t>Pediatría</t>
  </si>
  <si>
    <t>0665</t>
  </si>
  <si>
    <t>Psiquiatría adulto</t>
  </si>
  <si>
    <t>0666</t>
  </si>
  <si>
    <t>Psiquiatría pediátrica y de la adolescencia</t>
  </si>
  <si>
    <t>0667</t>
  </si>
  <si>
    <t>Radioterapia oncológica</t>
  </si>
  <si>
    <t>0668</t>
  </si>
  <si>
    <t>Reumatología</t>
  </si>
  <si>
    <t>0669</t>
  </si>
  <si>
    <t>Traumatología y ortopedia</t>
  </si>
  <si>
    <t>0670</t>
  </si>
  <si>
    <t>Urología</t>
  </si>
  <si>
    <t>0671</t>
  </si>
  <si>
    <t>Especialización en áreas de Tecnología, incluyendo TI</t>
  </si>
  <si>
    <t>Especialización en áreas de la Agricultura, Silvicultura, Pesca y Veterinaria</t>
  </si>
  <si>
    <t>Especialización en Artes</t>
  </si>
  <si>
    <t>Especialización en área de Arquitectura</t>
  </si>
  <si>
    <t>0902</t>
  </si>
  <si>
    <t>Especialización en áreas de las Humanidades</t>
  </si>
  <si>
    <t>Otras especializaciones en áreas no señaladas.</t>
  </si>
  <si>
    <t>TABLA N°26</t>
  </si>
  <si>
    <t>Estudios de especialización</t>
  </si>
  <si>
    <t>No tiene estudios de especialización o postgrados</t>
  </si>
  <si>
    <t>Posee Diplomado / Postítulo</t>
  </si>
  <si>
    <t>Posee Licenciatura</t>
  </si>
  <si>
    <t>Posee grado de Magister</t>
  </si>
  <si>
    <t>Posee grado de Doctor</t>
  </si>
  <si>
    <t>Posee especialización Médica / Odontológica / Bioquímica / Quimico-Farmaceutica</t>
  </si>
  <si>
    <t>TABLA N°32</t>
  </si>
  <si>
    <t>Áreas y unidades funcionales</t>
  </si>
  <si>
    <t>Área</t>
  </si>
  <si>
    <t>Unidad</t>
  </si>
  <si>
    <t>Línea</t>
  </si>
  <si>
    <t>Dirección</t>
  </si>
  <si>
    <t>Auditoría</t>
  </si>
  <si>
    <t>Relaciones Públicas y Comunicaciones</t>
  </si>
  <si>
    <t>Asesoría Jurídica</t>
  </si>
  <si>
    <t>Estudios (unidades que procesan y administran información de la línea del servicio, unidades de estadística, unidades de estudios y similares)</t>
  </si>
  <si>
    <t>TI (unidades que administran sistemas de información)</t>
  </si>
  <si>
    <t>Unidades de Emergencia, UCI y Maternidades</t>
  </si>
  <si>
    <t>Otros centros de responsabilidad de la línea del Servicio</t>
  </si>
  <si>
    <t>Apoyo</t>
  </si>
  <si>
    <t>Recursos Financieros (compras, recursos físicos, abastecimiento, entre otros)</t>
  </si>
  <si>
    <t>Recursos Humanos (Capacitación, reclutamiento, administración de personal, remuneraciones, entre otros)</t>
  </si>
  <si>
    <t>Bienestar y similares (Asistentes sociales, unidades de Bienestar, Jardines infantiles, Salas cunas, Centro Escolar, entre otros)</t>
  </si>
  <si>
    <t>Planificación y Control</t>
  </si>
  <si>
    <t>Servicios Generales (auxiliares, guardias, entre otros)</t>
  </si>
  <si>
    <t>Soporte Informático (soporte de redes y equipos informáticos, entre otros)</t>
  </si>
  <si>
    <t>Otras unidades de apoyo en áreas distintas a las mencionadas</t>
  </si>
  <si>
    <t>IA</t>
  </si>
  <si>
    <t>IIA</t>
  </si>
  <si>
    <t>IIB</t>
  </si>
  <si>
    <t>IIC</t>
  </si>
  <si>
    <t>IIIA</t>
  </si>
  <si>
    <t>IIIB</t>
  </si>
  <si>
    <t>IIIC</t>
  </si>
  <si>
    <t>IVA</t>
  </si>
  <si>
    <t>IVB</t>
  </si>
  <si>
    <t>ASIGPROF</t>
  </si>
  <si>
    <t>Afganistán</t>
  </si>
  <si>
    <t>Åland</t>
  </si>
  <si>
    <t>248</t>
  </si>
  <si>
    <t>Albania</t>
  </si>
  <si>
    <t>Alemania</t>
  </si>
  <si>
    <t>276</t>
  </si>
  <si>
    <t>Andorra</t>
  </si>
  <si>
    <t>Angola</t>
  </si>
  <si>
    <t>Anguila</t>
  </si>
  <si>
    <t>660</t>
  </si>
  <si>
    <t>Antártida</t>
  </si>
  <si>
    <t>Chad</t>
  </si>
  <si>
    <t>148</t>
  </si>
  <si>
    <t>República Checa</t>
  </si>
  <si>
    <t>203</t>
  </si>
  <si>
    <t>Chile</t>
  </si>
  <si>
    <t>152</t>
  </si>
  <si>
    <t>China</t>
  </si>
  <si>
    <t>156</t>
  </si>
  <si>
    <t>Chipre</t>
  </si>
  <si>
    <t>196</t>
  </si>
  <si>
    <t>Islas Cocos</t>
  </si>
  <si>
    <t>166</t>
  </si>
  <si>
    <t>Colombia</t>
  </si>
  <si>
    <t>170</t>
  </si>
  <si>
    <t>República del Congo</t>
  </si>
  <si>
    <t>178</t>
  </si>
  <si>
    <t>004</t>
  </si>
  <si>
    <t>008</t>
  </si>
  <si>
    <t>020</t>
  </si>
  <si>
    <t>024</t>
  </si>
  <si>
    <t>010</t>
  </si>
  <si>
    <t xml:space="preserve">por Países según codificación ISO 3166-2 </t>
  </si>
  <si>
    <t>TABLA N°29</t>
  </si>
  <si>
    <t>Unidades de Apoyo a Tribunales</t>
  </si>
  <si>
    <t>Gobierno Regional Región Ñuble</t>
  </si>
  <si>
    <t>070702</t>
  </si>
  <si>
    <t>070903</t>
  </si>
  <si>
    <t>Agencia de Promoción de la Inversión Extranjera</t>
  </si>
  <si>
    <t>080108</t>
  </si>
  <si>
    <t>080109</t>
  </si>
  <si>
    <t>Programa Exportación de Servicios</t>
  </si>
  <si>
    <t>Desarrollo Profesional Docente y Directivo</t>
  </si>
  <si>
    <t>Dirección de Educación Pública</t>
  </si>
  <si>
    <t>Apoyo a la Implementación de los Servicios Locales de Educación</t>
  </si>
  <si>
    <t>Programa de Concesiones Ministerio de Justicia</t>
  </si>
  <si>
    <t>Gobierno Digital</t>
  </si>
  <si>
    <t>290101</t>
  </si>
  <si>
    <t>Subsecretaría de las Culturas y las Artes</t>
  </si>
  <si>
    <t>290102</t>
  </si>
  <si>
    <t>290201</t>
  </si>
  <si>
    <t>Subsecretaría del Patrimonio Cultural</t>
  </si>
  <si>
    <t>290301</t>
  </si>
  <si>
    <t>Servicio Nacional del Patrimonio Cultural</t>
  </si>
  <si>
    <t>090101</t>
  </si>
  <si>
    <t>091701</t>
  </si>
  <si>
    <t>091702</t>
  </si>
  <si>
    <t>091703</t>
  </si>
  <si>
    <t>080107</t>
  </si>
  <si>
    <t>083101</t>
  </si>
  <si>
    <t>15102</t>
  </si>
  <si>
    <t>15201</t>
  </si>
  <si>
    <t>15202</t>
  </si>
  <si>
    <t>Comisión para el Mercado Financiero</t>
  </si>
  <si>
    <t>211001</t>
  </si>
  <si>
    <t>211002</t>
  </si>
  <si>
    <t>Marga-Marga</t>
  </si>
  <si>
    <t>Libertador Gral. Bernardo O’Higgins</t>
  </si>
  <si>
    <t>Diguillín</t>
  </si>
  <si>
    <t>16101</t>
  </si>
  <si>
    <t>16102</t>
  </si>
  <si>
    <t>16103</t>
  </si>
  <si>
    <t>16104</t>
  </si>
  <si>
    <t>16105</t>
  </si>
  <si>
    <t>16106</t>
  </si>
  <si>
    <t>16107</t>
  </si>
  <si>
    <t>16108</t>
  </si>
  <si>
    <t>16109</t>
  </si>
  <si>
    <t>Itata</t>
  </si>
  <si>
    <t>16201</t>
  </si>
  <si>
    <t>16202</t>
  </si>
  <si>
    <t>16203</t>
  </si>
  <si>
    <t>16204</t>
  </si>
  <si>
    <t>Ranquil</t>
  </si>
  <si>
    <t>16206</t>
  </si>
  <si>
    <t>16207</t>
  </si>
  <si>
    <t>Punilla</t>
  </si>
  <si>
    <t>16301</t>
  </si>
  <si>
    <t>16302</t>
  </si>
  <si>
    <t>Ñinquén</t>
  </si>
  <si>
    <t>16303</t>
  </si>
  <si>
    <t>16304</t>
  </si>
  <si>
    <t>16305</t>
  </si>
  <si>
    <t>Araucanía</t>
  </si>
  <si>
    <t>Los Ríos</t>
  </si>
  <si>
    <t>Magallanes y de la Antártica Chilena</t>
  </si>
  <si>
    <t>12103</t>
  </si>
  <si>
    <t>Cabo de Hornos (Ex Navarino)</t>
  </si>
  <si>
    <t>Metropolitana de Santiago</t>
  </si>
  <si>
    <t>PERSONAL EN EL EXTERIOR</t>
  </si>
  <si>
    <t>0203</t>
  </si>
  <si>
    <t>Personal Adscrito</t>
  </si>
  <si>
    <t>Personal liberado de guardia, según el artículo 44° de la Ley N° 15.076 y Ley 19.230, aplicable sólo a profesionales funcionarios de las Unidades de Emergencia, UCI y Maternidades de los Servicios de Salud y Establecimientos de carácter experimental.</t>
  </si>
  <si>
    <t>LGN</t>
  </si>
  <si>
    <r>
      <rPr>
        <b/>
        <sz val="9"/>
        <color indexed="12"/>
        <rFont val="Calibri"/>
        <family val="2"/>
      </rPr>
      <t>Formato Texto</t>
    </r>
    <r>
      <rPr>
        <sz val="9"/>
        <rFont val="Calibri"/>
        <family val="2"/>
      </rPr>
      <t xml:space="preserve">
</t>
    </r>
    <r>
      <rPr>
        <sz val="7"/>
        <rFont val="Calibri"/>
        <family val="2"/>
      </rPr>
      <t>(Copiar columna OK ID_SERV y pegar en esta columna como valores, luego copiar todo y pegar en columna ID_SERV desde Celda 2)</t>
    </r>
  </si>
  <si>
    <r>
      <rPr>
        <b/>
        <sz val="9"/>
        <color indexed="12"/>
        <rFont val="Calibri"/>
        <family val="2"/>
      </rPr>
      <t>Formato Texto</t>
    </r>
    <r>
      <rPr>
        <sz val="9"/>
        <rFont val="Calibri"/>
        <family val="2"/>
      </rPr>
      <t xml:space="preserve">
</t>
    </r>
    <r>
      <rPr>
        <sz val="7"/>
        <rFont val="Calibri"/>
        <family val="2"/>
      </rPr>
      <t>(Copiar columna OK REGION y pegar en esta columna como valores, luego copiar todo y pegar en columna REGION desde la Celda 2)</t>
    </r>
  </si>
  <si>
    <t>16205</t>
  </si>
  <si>
    <t>Profesionales de la Educación, Ley N°19.070</t>
  </si>
  <si>
    <t>Asistentes de la Educación</t>
  </si>
  <si>
    <t>Personal Jardines Infantiles (Exclusivo SLE)</t>
  </si>
  <si>
    <t>D.F.L. N° 29, N° 30 y N° 31, todos de 2001 (Establecimientos de Salud Experimentales)</t>
  </si>
  <si>
    <t>Escala de las FFAA y de Orden y Seguridad Pública (D.F.L. N°1/1997 y D.F.L. N°2/1968)</t>
  </si>
  <si>
    <t>Servicios afectos a EUS, DL 1953, FFAA, Código del trabajo, Poder Legislativo, Estatuto docente y Asistentes de la Educación</t>
  </si>
  <si>
    <t>Personal nombrado como Autoridad de Gobierno (Presidente, Ministros, Subsecretarios, Intendentes, etc.)</t>
  </si>
  <si>
    <t>Jefe Superior del Servicio informante</t>
  </si>
  <si>
    <t>Personal nombrado para desempeñarse como Directivo.</t>
  </si>
  <si>
    <t>Personal nombrado o contratado para desempeñarse como profesor en aula (exclusivo Carabineros y SLE)</t>
  </si>
  <si>
    <t>PROFESOR</t>
  </si>
  <si>
    <t>Personal nombrado o contratado para desempeñarse como Educador de Párvulo en jardines infantiles dependientes de los SLE</t>
  </si>
  <si>
    <t>PROF_PED</t>
  </si>
  <si>
    <t>Personal nombrado o contratado para desempeñarse como técnico en párvulo en jardines infantiles dependientes de los SLE</t>
  </si>
  <si>
    <t>TEC_PED</t>
  </si>
  <si>
    <t>Personal de la escala B-C nombrado o contratado para desempeñarse en funciones profesionales.</t>
  </si>
  <si>
    <t>Programas de Desarrollo Local</t>
  </si>
  <si>
    <t>Gobierno Regional Región de Tarapacá</t>
  </si>
  <si>
    <t>Gobierno Regional Región de Antofagasta</t>
  </si>
  <si>
    <t>Gobierno Regional Región de Atacama</t>
  </si>
  <si>
    <t>Gobierno Regional Región de Coquimbo</t>
  </si>
  <si>
    <t>Gobierno Regional Región de Valparaíso</t>
  </si>
  <si>
    <t>Gobierno Regional Región del Maule</t>
  </si>
  <si>
    <t>Gobierno Regional Región del Biobío</t>
  </si>
  <si>
    <t>Gobierno Regional Región de la Araucanía</t>
  </si>
  <si>
    <t>Gobierno Regional Región de Los Lagos</t>
  </si>
  <si>
    <t>Gobierno Regional Región de Aysén del General Carlos Ibañez del Campo</t>
  </si>
  <si>
    <t>Gobierno Regional Región de Magallanes y la Antártica Chilena</t>
  </si>
  <si>
    <t>Gobierno Regional Región de Los Ríos</t>
  </si>
  <si>
    <t>Gobierno Regional Región de Arica y Parinacota</t>
  </si>
  <si>
    <t>Programa Censos</t>
  </si>
  <si>
    <t>Unidad Administradora de los Tribunales Tributarios y Aduaneros</t>
  </si>
  <si>
    <t>Sistema de Gestión Financiera del Estado</t>
  </si>
  <si>
    <t>Dirección General del Territorio Marítimo</t>
  </si>
  <si>
    <t>120301</t>
  </si>
  <si>
    <t>Dirección General de Concesiones de Obras Públicas</t>
  </si>
  <si>
    <t>Asentamientos Precarios</t>
  </si>
  <si>
    <t>183601</t>
  </si>
  <si>
    <t>Subsecretaría de la Niñez</t>
  </si>
  <si>
    <t>MINISTERIO DEL INTERIOR Y SEGURIDAD PÚBLICA</t>
  </si>
  <si>
    <t>080202</t>
  </si>
  <si>
    <t>MINISTERIO DE JUSTICIA Y DERECHOS HUMANOS</t>
  </si>
  <si>
    <t>Serviu Región de Tarapacá</t>
  </si>
  <si>
    <t>Serviu Región de Antofagasta</t>
  </si>
  <si>
    <t>Serviu Región de Atacama</t>
  </si>
  <si>
    <t>Serviu Región de Coquimbo</t>
  </si>
  <si>
    <t>Serviu Región de Valparaíso</t>
  </si>
  <si>
    <t>Serviu Región del Libertador General Bernardo O'Higgins</t>
  </si>
  <si>
    <t>Serviu Región del Maule</t>
  </si>
  <si>
    <t>Serviu Región del Biobío</t>
  </si>
  <si>
    <t>Serviu Región de la Araucanía</t>
  </si>
  <si>
    <t>Serviu Región de Los Lagos</t>
  </si>
  <si>
    <t>Serviu Región Metropolitana de Santiago</t>
  </si>
  <si>
    <t>Serviu Región de Los Ríos</t>
  </si>
  <si>
    <t>Serviu Región de Arica y Parinacota</t>
  </si>
  <si>
    <t>sist_rem  Profesionales de la Educación, Ley N°19.070</t>
  </si>
  <si>
    <t>Personal nombrado o contratado para desempeñarse en funciones profesores</t>
  </si>
  <si>
    <t>sist_rem  Asistentes de la Educación</t>
  </si>
  <si>
    <t>Personal nombrado o contratado para desempeñarse en funciones técnicos</t>
  </si>
  <si>
    <t>sist_rem  Personal Jardines Infantiles (Exclusivo SLE)</t>
  </si>
  <si>
    <t xml:space="preserve">Profesor </t>
  </si>
  <si>
    <t>Tecnico</t>
  </si>
  <si>
    <t>099101</t>
  </si>
  <si>
    <t>Superintendencia de Educación Superior</t>
  </si>
  <si>
    <t>060601</t>
  </si>
  <si>
    <t>060701</t>
  </si>
  <si>
    <t>099001</t>
  </si>
  <si>
    <t>072601</t>
  </si>
  <si>
    <t>290302</t>
  </si>
  <si>
    <t>290303</t>
  </si>
  <si>
    <t>Consejo de Monumentos Nacionales</t>
  </si>
  <si>
    <t>300101</t>
  </si>
  <si>
    <t>MINISTERIO DE CIENCIA, TECNOLOGÍA, CONOCIMIENTO E INNOVACIÓN</t>
  </si>
  <si>
    <t>099002</t>
  </si>
  <si>
    <t>099003</t>
  </si>
  <si>
    <t>Educación Superior</t>
  </si>
  <si>
    <t>300102</t>
  </si>
  <si>
    <t>300201</t>
  </si>
  <si>
    <t>Agencia Nacional de Investigación y Desarrollo</t>
  </si>
  <si>
    <t>300202</t>
  </si>
  <si>
    <t>Personal nombrado o contratado para desempeñarse como profesionales de gestion en jardines infantiles dependientes de la JUNJI</t>
  </si>
  <si>
    <t>PROF_GESTION</t>
  </si>
  <si>
    <t>Personal nombrado o contratado para desempeñarse como profesionales encargados de supervision en jardines infantiles dependientes de la JUNJI</t>
  </si>
  <si>
    <t>PROF_SUPER</t>
  </si>
  <si>
    <t>020402</t>
  </si>
  <si>
    <t>112402</t>
  </si>
  <si>
    <t>160205</t>
  </si>
  <si>
    <t>Laboratorio de Gobierno</t>
  </si>
  <si>
    <t>300103</t>
  </si>
  <si>
    <t>Secretaría Ejecutiva Consejo Nacional de CTCI</t>
  </si>
  <si>
    <t>Renuncia voluntaria con indemnización</t>
  </si>
  <si>
    <t>Incluye personal que se acoge al artículo 84 de la Ley N°21.306</t>
  </si>
  <si>
    <t>Defensoría del Contribuyente</t>
  </si>
  <si>
    <t>211101</t>
  </si>
  <si>
    <t>Servicio Nacional de Protección Especializada a la Niñez y Adolescencia</t>
  </si>
  <si>
    <t>300203</t>
  </si>
  <si>
    <t>Capacidades Tecnológicas</t>
  </si>
  <si>
    <t>053501</t>
  </si>
  <si>
    <t>Servicio Nacional de Migraciones</t>
  </si>
  <si>
    <t>Formación y Perfeccionamiento Policial</t>
  </si>
  <si>
    <t>080111</t>
  </si>
  <si>
    <t>210203</t>
  </si>
  <si>
    <t>210204</t>
  </si>
  <si>
    <t>211102</t>
  </si>
  <si>
    <t>290304</t>
  </si>
  <si>
    <t>Subsecretaría de Ciencia, Tecnología, Conocimiento e Innovación</t>
  </si>
  <si>
    <t>310101_61</t>
  </si>
  <si>
    <t>GOBIERNOS REGIONALES</t>
  </si>
  <si>
    <t>310101_62</t>
  </si>
  <si>
    <t>310101_63</t>
  </si>
  <si>
    <t>310101_64</t>
  </si>
  <si>
    <t>310101_65</t>
  </si>
  <si>
    <t>310101_66</t>
  </si>
  <si>
    <t>Gobierno Regional Región del Libertador General Bernardo O’Higgins</t>
  </si>
  <si>
    <t>310101_67</t>
  </si>
  <si>
    <t>310101_68</t>
  </si>
  <si>
    <t>310101_69</t>
  </si>
  <si>
    <t>310101_70</t>
  </si>
  <si>
    <t>310101_71</t>
  </si>
  <si>
    <t>310101_72</t>
  </si>
  <si>
    <t>310101_73</t>
  </si>
  <si>
    <t>310101_74</t>
  </si>
  <si>
    <t>310101_75</t>
  </si>
  <si>
    <t>310101_76</t>
  </si>
  <si>
    <t>Servicio de Salud Arica y Parinacota</t>
  </si>
  <si>
    <t>Servicio de Salud Tarapacá</t>
  </si>
  <si>
    <t>Servicio de Salud Aysén</t>
  </si>
  <si>
    <t>070606</t>
  </si>
  <si>
    <t>070607</t>
  </si>
  <si>
    <t>Inversión y Financiamiento</t>
  </si>
  <si>
    <t>Desarrollo Productivo Sostenible</t>
  </si>
  <si>
    <t>101001</t>
  </si>
  <si>
    <t>Servicio Nacional de Reinserción Social Juvenil</t>
  </si>
  <si>
    <t>240106</t>
  </si>
  <si>
    <t>Transición Energética Justa</t>
  </si>
  <si>
    <t>270102</t>
  </si>
  <si>
    <t>2211000</t>
  </si>
  <si>
    <t>250102</t>
  </si>
  <si>
    <t>Adaptación y Mitigación para el Cambio Climático</t>
  </si>
  <si>
    <t>Comité de Auditoría Parlamentaria</t>
  </si>
  <si>
    <t>Servicio Nacional de Prevención y Respuesta Ante Desastres</t>
  </si>
  <si>
    <t>Servicio Nacional para Prevención y Rehabilitación Consumo de Drogas y</t>
  </si>
  <si>
    <t>Alcohol</t>
  </si>
  <si>
    <t>053102</t>
  </si>
  <si>
    <t>Agencia Chilena de Cooperación Internacional para el Desarrollo</t>
  </si>
  <si>
    <t>Subsecretaría de Relaciones Económicas Internacionales</t>
  </si>
  <si>
    <t>Dirección General de Promoción de Exportaciones</t>
  </si>
  <si>
    <t>Fondo de Innovación para la Competitividad - Emprendimiento</t>
  </si>
  <si>
    <t>070113</t>
  </si>
  <si>
    <t>070703</t>
  </si>
  <si>
    <t>Encuestas Externas</t>
  </si>
  <si>
    <t>Programa de Atracción Turística</t>
  </si>
  <si>
    <t>Instituto Nacional Desarrollo Sustentable Pesca Artesanal y Acuicultura</t>
  </si>
  <si>
    <t>Secretaría y Administración General</t>
  </si>
  <si>
    <t>Sistema Integrado de Comercio Exterior</t>
  </si>
  <si>
    <t>Secretaría de Modernización del Estado</t>
  </si>
  <si>
    <t>083301</t>
  </si>
  <si>
    <t>Programas Alternativos de Enseñanza Pre-escolar</t>
  </si>
  <si>
    <t>Subsecretaría de Educación Superior</t>
  </si>
  <si>
    <t>Fortalecimiento de la Educación Superior Pública</t>
  </si>
  <si>
    <t>101002</t>
  </si>
  <si>
    <t>Centros de Reinserción Social Juvenil de Administración Directa</t>
  </si>
  <si>
    <t>110902</t>
  </si>
  <si>
    <t>Programa Fidae</t>
  </si>
  <si>
    <t>Organismos de Salud de la Fach</t>
  </si>
  <si>
    <t>Servicio Aerofotogramétrico de la Fach</t>
  </si>
  <si>
    <t>Academia Nacional de Estudios Políticos y Estratégicos</t>
  </si>
  <si>
    <t>120209</t>
  </si>
  <si>
    <t>120210</t>
  </si>
  <si>
    <t>Fiscalía Ministerio de Obras Públicas</t>
  </si>
  <si>
    <t>Subdirección de Servicios Sanitarios Rurales</t>
  </si>
  <si>
    <t>120213</t>
  </si>
  <si>
    <t>120214</t>
  </si>
  <si>
    <t>Infraestructura para el Buen Vivir</t>
  </si>
  <si>
    <t>120223</t>
  </si>
  <si>
    <t>Administración de Infraestructuras - Dirección de Obras Hidráulicas</t>
  </si>
  <si>
    <t>120224</t>
  </si>
  <si>
    <t>Administración de Infraestructuras - Dirección de Vialidad</t>
  </si>
  <si>
    <t>120234</t>
  </si>
  <si>
    <t>Conservaciones por Administración Directa - Dirección de Vialidad</t>
  </si>
  <si>
    <t>120237</t>
  </si>
  <si>
    <t>Conservaciones por Administración Directa - Dirección de Aeropuertos</t>
  </si>
  <si>
    <t>120402</t>
  </si>
  <si>
    <t>Administración de Infraestructuras - Dirección General de Aguas</t>
  </si>
  <si>
    <t>MINISTERIO DEL TRABAJO Y PREVISIÓN SOCIAL</t>
  </si>
  <si>
    <t>150504</t>
  </si>
  <si>
    <t>Servicio Nacional de Capacitación y Empleo - Empleo</t>
  </si>
  <si>
    <t>Financiamiento Hospitales por Grupo Relacionado de Diagnóstico</t>
  </si>
  <si>
    <t>Central de Abastecimiento del Sistema Nacional de Servicios de Salud</t>
  </si>
  <si>
    <t>Servicio de Salud O'Higgins</t>
  </si>
  <si>
    <t>Servicio de Salud Bíobío</t>
  </si>
  <si>
    <t>Servicio de Salud Los Ríos</t>
  </si>
  <si>
    <t>Servicio de Salud Metropolitano Sur-oriente</t>
  </si>
  <si>
    <t>Centro de Referencia de Salud de Maipú</t>
  </si>
  <si>
    <t>180106</t>
  </si>
  <si>
    <t>Plan de Emergencia Habitacional</t>
  </si>
  <si>
    <t>Serviu Región de Aysén del General Carlos Ibáñez del Campo</t>
  </si>
  <si>
    <t>Serviu Región de Magallanes y de la Antártica Chilena</t>
  </si>
  <si>
    <t>Serviu Región de Ñuble</t>
  </si>
  <si>
    <t>Red Movilidad</t>
  </si>
  <si>
    <t>Fiscalización y Centro Automatizado de Infracciones</t>
  </si>
  <si>
    <t>190109</t>
  </si>
  <si>
    <t>Seguridad y Centro de Control Vehicular</t>
  </si>
  <si>
    <t>MINISTERIO DE DESARROLLO SOCIAL Y FAMILIA</t>
  </si>
  <si>
    <t>210108</t>
  </si>
  <si>
    <t>Sistema Nacional de Cuidados</t>
  </si>
  <si>
    <t>Programas de Generación de Ingresos Autónomos</t>
  </si>
  <si>
    <t>Programas de Acompañamiento Familiar y Comunitario</t>
  </si>
  <si>
    <t>Sistema de Protección Integral a la Infancia</t>
  </si>
  <si>
    <t>Programas de Cuidado Alternativo de Administracion Directa</t>
  </si>
  <si>
    <t>220109</t>
  </si>
  <si>
    <t>Plan Buen Vivir</t>
  </si>
  <si>
    <t>220110</t>
  </si>
  <si>
    <t>Comisión para la Paz y el Entendimiento</t>
  </si>
  <si>
    <t>Apoyo al Desarrollo de Energías Renovables No Convencionales</t>
  </si>
  <si>
    <t>260203</t>
  </si>
  <si>
    <t>Gestión de Recintos Deportivos</t>
  </si>
  <si>
    <t>260204</t>
  </si>
  <si>
    <t>Deporte y Participación Social</t>
  </si>
  <si>
    <t>260205</t>
  </si>
  <si>
    <t>Crecer en Movimiento</t>
  </si>
  <si>
    <t>Fondo para la Igualdad</t>
  </si>
  <si>
    <t>Prevención y Atención de Violencia Contra las Mujeres</t>
  </si>
  <si>
    <t>MINISTERIO DE LAS CULTURAS, LAS ARTES Y EL PATRIMONIO</t>
  </si>
  <si>
    <t>290103</t>
  </si>
  <si>
    <t>Instituciones Colaboradoras en el Acceso al Arte y la Cultura</t>
  </si>
  <si>
    <t>290104</t>
  </si>
  <si>
    <t>Fomento a las Organizaciones y al Desarrollo Cultural</t>
  </si>
  <si>
    <t>290105</t>
  </si>
  <si>
    <t>Formación Artística Temprana</t>
  </si>
  <si>
    <t>Red de Bibliotecas Públicas</t>
  </si>
  <si>
    <t>Museos Nacionales y Regionales</t>
  </si>
  <si>
    <t>290305</t>
  </si>
  <si>
    <t>Fomento del Acceso al Patrimonio y Apoyo a Organizaciones Patrimoniales</t>
  </si>
  <si>
    <t>Fondo de Innovación, Ciencia y Tecnología</t>
  </si>
  <si>
    <t>Iniciativa Científica Milenio</t>
  </si>
  <si>
    <t>500101</t>
  </si>
  <si>
    <t>TESORO PÚBLICO</t>
  </si>
  <si>
    <t>FISCO</t>
  </si>
  <si>
    <t>Ingresos Generales de la Nación</t>
  </si>
  <si>
    <t>500102</t>
  </si>
  <si>
    <t>Subsidios</t>
  </si>
  <si>
    <t>500103</t>
  </si>
  <si>
    <t>Operaciones Complementarias</t>
  </si>
  <si>
    <t>500104</t>
  </si>
  <si>
    <t>Servicio de la Deuda Pública</t>
  </si>
  <si>
    <t>500105</t>
  </si>
  <si>
    <t>Aporte Fiscal Libre</t>
  </si>
  <si>
    <t>500106</t>
  </si>
  <si>
    <t>Fondo de Reserva de Pensiones</t>
  </si>
  <si>
    <t>500107</t>
  </si>
  <si>
    <t>Fondo de Estabilización Económica y Social</t>
  </si>
  <si>
    <t>500108</t>
  </si>
  <si>
    <t>Fondo para la Educación</t>
  </si>
  <si>
    <t>500109</t>
  </si>
  <si>
    <t>Fondo de Apoyo Regional</t>
  </si>
  <si>
    <t>500110</t>
  </si>
  <si>
    <t>Fondo para Diagnósticos y Tratamientos de Alto Costo</t>
  </si>
  <si>
    <t>500111</t>
  </si>
  <si>
    <t>Empresas y Sociedades del Estado</t>
  </si>
  <si>
    <t>500112</t>
  </si>
  <si>
    <t>Fondo de Contingencia Estratégico</t>
  </si>
  <si>
    <t>020101_1</t>
  </si>
  <si>
    <t>020101_2</t>
  </si>
  <si>
    <t>070600_4002</t>
  </si>
  <si>
    <t>Comité Desarrollo Productivo Regional de Antofagasta</t>
  </si>
  <si>
    <t>070600_4008</t>
  </si>
  <si>
    <t>Comité Desarrollo Productivo Regional de Biobío</t>
  </si>
  <si>
    <t>070600_4014</t>
  </si>
  <si>
    <t>Comité Desarrollo Productivo Regional de Los Rios</t>
  </si>
  <si>
    <t>070600_4074</t>
  </si>
  <si>
    <t>070600_1400</t>
  </si>
  <si>
    <t>Comité Agencia de Fomento de la Producción Sustentable</t>
  </si>
  <si>
    <t>170301_1</t>
  </si>
  <si>
    <t>Servicio Nacional de Geología y Minería - Propiedad Minera</t>
  </si>
  <si>
    <t xml:space="preserve">Propiedad Minera </t>
  </si>
  <si>
    <t>170301_2</t>
  </si>
  <si>
    <t xml:space="preserve">Servicio Nacional de Geología y Minería - Cierre Faenas y Gestión Ambiental </t>
  </si>
  <si>
    <t xml:space="preserve">Cierre Faenas y Gestión Ambiental </t>
  </si>
  <si>
    <t>170301_3</t>
  </si>
  <si>
    <t xml:space="preserve">Servicio Nacional de Geología y Minería - Geología Aplicada </t>
  </si>
  <si>
    <t xml:space="preserve">Geología Aplicada </t>
  </si>
  <si>
    <t>170301_4</t>
  </si>
  <si>
    <t xml:space="preserve">Servicio Nacional de Geología y Minería - Laboratorio </t>
  </si>
  <si>
    <t xml:space="preserve">Laboratorio </t>
  </si>
  <si>
    <t>170301_5</t>
  </si>
  <si>
    <t xml:space="preserve">Servicio Nacional de Geología y Minería - Depósitos de Relaves </t>
  </si>
  <si>
    <t xml:space="preserve">Depósitos de Relaves </t>
  </si>
  <si>
    <t>053601</t>
  </si>
  <si>
    <t>Agencia Nacional de Ciberseguridad</t>
  </si>
  <si>
    <t>151101</t>
  </si>
  <si>
    <t>Servicio de Biodiversidad y Áreas Protegidas</t>
  </si>
  <si>
    <t>250401</t>
  </si>
  <si>
    <t>APELLIDO_1</t>
  </si>
  <si>
    <t>APELLIDO_2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</si>
</sst>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 #,##0_ ;_ * \-#,##0_ ;_ * &quot;-&quot;_ ;_ @_ "/>
    <numFmt numFmtId="43" formatCode="_ * #,##0.00_ ;_ * \-#,##0.00_ ;_ * &quot;-&quot;??_ ;_ @_ "/>
    <numFmt numFmtId="164" formatCode="_-* #,##0.00\ &quot;€&quot;_-;\-* #,##0.00\ &quot;€&quot;_-;_-* &quot;-&quot;??\ &quot;€&quot;_-;_-@_-"/>
    <numFmt numFmtId="165" formatCode="_-* #,##0.00_-;\-* #,##0.00_-;_-* &quot;-&quot;??_-;_-@_-"/>
    <numFmt numFmtId="166" formatCode="_-&quot;$&quot;\ * #,##0.00_-;\-&quot;$&quot;\ * #,##0.00_-;_-&quot;$&quot;\ * &quot;-&quot;??_-;_-@_-"/>
    <numFmt numFmtId="167" formatCode="&quot;Corregir, tiene &quot;0&quot; años&quot;"/>
    <numFmt numFmtId="168" formatCode="0.0"/>
    <numFmt numFmtId="169" formatCode="_-* #,##0.00\ _€_-;\-* #,##0.00\ _€_-;_-* &quot;-&quot;??\ _€_-;_-@_-"/>
    <numFmt numFmtId="170" formatCode="_-[$€-2]\ * #,##0.00_-;\-[$€-2]\ * #,##0.00_-;_-[$€-2]\ * &quot;-&quot;??_-"/>
    <numFmt numFmtId="171" formatCode="_(* #,##0_);_(* \(#,##0\);_(* &quot;-&quot;_);_(@_)"/>
    <numFmt numFmtId="172" formatCode="#,##0\ &quot;Pta&quot;;\-#,##0\ &quot;Pta&quot;"/>
    <numFmt numFmtId="173" formatCode="_-* #,##0.0_-;\-* #,##0.0_-;_-* &quot;-&quot;??_-;_-@_-"/>
  </numFmts>
  <fonts count="78">
    <font>
      <sz val="11"/>
      <color theme="1"/>
      <name val="Calibri"/>
      <family val="2"/>
      <scheme val="minor"/>
    </font>
    <font>
      <sz val="10"/>
      <color theme="1"/>
      <name val="Calibri"/>
      <family val="2"/>
      <scheme val="minor"/>
    </font>
    <font>
      <sz val="11"/>
      <color indexed="8"/>
      <name val="Calibri"/>
      <family val="2"/>
    </font>
    <font>
      <sz val="8"/>
      <name val="Calibri"/>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sz val="10"/>
      <name val="Calibri"/>
      <family val="2"/>
    </font>
    <font>
      <sz val="10"/>
      <name val="Arial"/>
      <family val="2"/>
    </font>
    <font>
      <sz val="10"/>
      <name val="Arial"/>
      <family val="2"/>
    </font>
    <font>
      <sz val="8"/>
      <name val="Arial"/>
      <family val="2"/>
    </font>
    <font>
      <sz val="10"/>
      <color indexed="8"/>
      <name val="Arial"/>
      <family val="2"/>
    </font>
    <font>
      <b/>
      <sz val="11"/>
      <color rgb="FFFF0000"/>
      <name val="Calibri"/>
      <family val="2"/>
      <scheme val="minor"/>
    </font>
    <font>
      <b/>
      <sz val="10"/>
      <name val="Arial"/>
      <family val="2"/>
    </font>
    <font>
      <b/>
      <sz val="10"/>
      <color rgb="FFFF0000"/>
      <name val="Arial"/>
      <family val="2"/>
    </font>
    <font>
      <b/>
      <sz val="10"/>
      <color theme="0"/>
      <name val="Calibri"/>
      <family val="2"/>
      <scheme val="minor"/>
    </font>
    <font>
      <b/>
      <sz val="9"/>
      <color rgb="FF0000CC"/>
      <name val="Calibri"/>
      <family val="2"/>
    </font>
    <font>
      <sz val="9"/>
      <name val="Calibri"/>
      <family val="2"/>
    </font>
    <font>
      <b/>
      <sz val="9"/>
      <color indexed="12"/>
      <name val="Calibri"/>
      <family val="2"/>
    </font>
    <font>
      <sz val="7"/>
      <name val="Calibri"/>
      <family val="2"/>
    </font>
    <font>
      <sz val="9"/>
      <color theme="1"/>
      <name val="Calibri"/>
      <family val="2"/>
      <scheme val="minor"/>
    </font>
    <font>
      <b/>
      <sz val="9"/>
      <name val="Calibri"/>
      <family val="2"/>
    </font>
    <font>
      <sz val="8"/>
      <color indexed="81"/>
      <name val="Tahoma"/>
      <family val="2"/>
    </font>
    <font>
      <b/>
      <sz val="8"/>
      <color indexed="10"/>
      <name val="Tahoma"/>
      <family val="2"/>
    </font>
    <font>
      <b/>
      <sz val="8"/>
      <color indexed="81"/>
      <name val="Tahoma"/>
      <family val="2"/>
    </font>
    <font>
      <sz val="10"/>
      <color theme="1"/>
      <name val="Arial"/>
      <family val="2"/>
    </font>
    <font>
      <sz val="10"/>
      <name val="Calibri"/>
      <family val="2"/>
      <scheme val="minor"/>
    </font>
    <font>
      <b/>
      <sz val="9"/>
      <color indexed="8"/>
      <name val="Calibri"/>
      <family val="2"/>
    </font>
    <font>
      <sz val="11"/>
      <name val="Calibri"/>
      <family val="2"/>
      <scheme val="minor"/>
    </font>
    <font>
      <sz val="9"/>
      <color indexed="81"/>
      <name val="Tahoma"/>
      <family val="2"/>
    </font>
    <font>
      <b/>
      <sz val="10"/>
      <color theme="4" tint="-0.249977111117893"/>
      <name val="Calibri"/>
      <family val="2"/>
      <scheme val="minor"/>
    </font>
    <font>
      <sz val="9"/>
      <color indexed="8"/>
      <name val="Calibri"/>
      <family val="2"/>
    </font>
    <font>
      <sz val="10"/>
      <color rgb="FF000000"/>
      <name val="Calibri"/>
      <family val="2"/>
      <scheme val="minor"/>
    </font>
    <font>
      <sz val="10"/>
      <name val="Lucida Sans Unicode"/>
      <family val="2"/>
    </font>
    <font>
      <sz val="11"/>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u/>
      <sz val="11"/>
      <color theme="10"/>
      <name val="Calibri"/>
      <family val="2"/>
    </font>
    <font>
      <b/>
      <sz val="12"/>
      <name val="Arial"/>
      <family val="2"/>
    </font>
    <font>
      <sz val="11"/>
      <color rgb="FFFFFFFF"/>
      <name val="Calibri"/>
      <family val="2"/>
      <scheme val="minor"/>
    </font>
    <font>
      <sz val="10"/>
      <color theme="1"/>
      <name val="Calibri"/>
      <family val="2"/>
    </font>
    <font>
      <sz val="11"/>
      <color rgb="FF000000"/>
      <name val="Calibri"/>
      <family val="2"/>
    </font>
    <font>
      <sz val="10"/>
      <name val="Arial Unicode MS"/>
      <family val="2"/>
    </font>
    <font>
      <sz val="8"/>
      <color indexed="8"/>
      <name val="Calibri"/>
      <family val="2"/>
    </font>
    <font>
      <b/>
      <sz val="8"/>
      <color indexed="8"/>
      <name val="Calibri"/>
      <family val="2"/>
    </font>
    <font>
      <sz val="11"/>
      <color theme="1"/>
      <name val="Calibri"/>
      <family val="2"/>
    </font>
    <font>
      <sz val="9"/>
      <color rgb="FF000000"/>
      <name val="Calibri"/>
      <family val="2"/>
      <scheme val="minor"/>
    </font>
    <font>
      <sz val="8"/>
      <color rgb="FF000000"/>
      <name val="Calibri"/>
      <family val="2"/>
      <scheme val="minor"/>
    </font>
  </fonts>
  <fills count="72">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rgb="FFD9D9D9"/>
        <bgColor indexed="64"/>
      </patternFill>
    </fill>
    <fill>
      <patternFill patternType="solid">
        <fgColor rgb="FFBFBFBF"/>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rgb="FFFFFF00"/>
        <bgColor indexed="64"/>
      </patternFill>
    </fill>
    <fill>
      <patternFill patternType="solid">
        <fgColor rgb="FF92D050"/>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rgb="FF0000FF"/>
        <bgColor indexed="64"/>
      </patternFill>
    </fill>
    <fill>
      <patternFill patternType="solid">
        <fgColor theme="2" tint="-0.749992370372631"/>
        <bgColor indexed="64"/>
      </patternFill>
    </fill>
    <fill>
      <patternFill patternType="solid">
        <fgColor theme="8" tint="0.399975585192419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4F81BD"/>
        <bgColor rgb="FF000000"/>
      </patternFill>
    </fill>
    <fill>
      <patternFill patternType="solid">
        <fgColor theme="4" tint="0.39997558519241921"/>
        <bgColor indexed="64"/>
      </patternFill>
    </fill>
    <fill>
      <patternFill patternType="solid">
        <fgColor theme="4" tint="0.79998168889431442"/>
        <bgColor indexed="64"/>
      </patternFill>
    </fill>
    <fill>
      <patternFill patternType="solid">
        <fgColor theme="4" tint="0.79998168889431442"/>
        <bgColor indexed="9"/>
      </patternFill>
    </fill>
    <fill>
      <patternFill patternType="solid">
        <fgColor theme="4" tint="0.59999389629810485"/>
        <bgColor indexed="9"/>
      </patternFill>
    </fill>
    <fill>
      <patternFill patternType="solid">
        <fgColor theme="7" tint="0.39997558519241921"/>
        <bgColor indexed="64"/>
      </patternFill>
    </fill>
  </fills>
  <borders count="47">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s>
  <cellStyleXfs count="2330">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6" fillId="20" borderId="0" applyNumberFormat="0" applyBorder="0" applyAlignment="0" applyProtection="0"/>
    <xf numFmtId="0" fontId="7" fillId="21" borderId="1" applyNumberFormat="0" applyAlignment="0" applyProtection="0"/>
    <xf numFmtId="0" fontId="8" fillId="22" borderId="2" applyNumberFormat="0" applyAlignment="0" applyProtection="0"/>
    <xf numFmtId="0" fontId="9" fillId="0" borderId="3" applyNumberFormat="0" applyFill="0" applyAlignment="0" applyProtection="0"/>
    <xf numFmtId="0" fontId="10" fillId="0" borderId="0" applyNumberFormat="0" applyFill="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11" fillId="29" borderId="1" applyNumberFormat="0" applyAlignment="0" applyProtection="0"/>
    <xf numFmtId="0" fontId="12" fillId="30" borderId="0" applyNumberFormat="0" applyBorder="0" applyAlignment="0" applyProtection="0"/>
    <xf numFmtId="0" fontId="13" fillId="31" borderId="0" applyNumberFormat="0" applyBorder="0" applyAlignment="0" applyProtection="0"/>
    <xf numFmtId="0" fontId="2" fillId="32" borderId="4" applyNumberFormat="0" applyFont="0" applyAlignment="0" applyProtection="0"/>
    <xf numFmtId="0" fontId="14" fillId="21" borderId="5" applyNumberFormat="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6" applyNumberFormat="0" applyFill="0" applyAlignment="0" applyProtection="0"/>
    <xf numFmtId="0" fontId="19" fillId="0" borderId="7" applyNumberFormat="0" applyFill="0" applyAlignment="0" applyProtection="0"/>
    <xf numFmtId="0" fontId="10" fillId="0" borderId="8" applyNumberFormat="0" applyFill="0" applyAlignment="0" applyProtection="0"/>
    <xf numFmtId="0" fontId="20" fillId="0" borderId="9" applyNumberFormat="0" applyFill="0" applyAlignment="0" applyProtection="0"/>
    <xf numFmtId="0" fontId="24" fillId="0" borderId="0"/>
    <xf numFmtId="0" fontId="25" fillId="0" borderId="0"/>
    <xf numFmtId="0" fontId="27" fillId="0" borderId="0"/>
    <xf numFmtId="0" fontId="27" fillId="0" borderId="0"/>
    <xf numFmtId="0" fontId="4" fillId="0" borderId="0"/>
    <xf numFmtId="0" fontId="4" fillId="0" borderId="0"/>
    <xf numFmtId="0" fontId="49" fillId="0" borderId="0"/>
    <xf numFmtId="0" fontId="50" fillId="0" borderId="0"/>
    <xf numFmtId="0" fontId="4" fillId="32" borderId="4" applyNumberFormat="0" applyFont="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169" fontId="4" fillId="0" borderId="0" applyFont="0" applyFill="0" applyBorder="0" applyAlignment="0" applyProtection="0"/>
    <xf numFmtId="0" fontId="24" fillId="0" borderId="0"/>
    <xf numFmtId="0" fontId="24" fillId="0" borderId="0"/>
    <xf numFmtId="0" fontId="24" fillId="0" borderId="0"/>
    <xf numFmtId="165" fontId="4" fillId="0" borderId="0" applyFont="0" applyFill="0" applyBorder="0" applyAlignment="0" applyProtection="0"/>
    <xf numFmtId="0" fontId="41" fillId="0" borderId="0"/>
    <xf numFmtId="0" fontId="24" fillId="0" borderId="0"/>
    <xf numFmtId="0" fontId="41" fillId="0" borderId="0"/>
    <xf numFmtId="164" fontId="41" fillId="0" borderId="0" applyFont="0" applyFill="0" applyBorder="0" applyAlignment="0" applyProtection="0"/>
    <xf numFmtId="0" fontId="4" fillId="0" borderId="0"/>
    <xf numFmtId="0" fontId="49" fillId="0" borderId="0"/>
    <xf numFmtId="0" fontId="2" fillId="44" borderId="0" applyNumberFormat="0" applyBorder="0" applyAlignment="0" applyProtection="0"/>
    <xf numFmtId="0" fontId="24" fillId="0" borderId="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3" fillId="58" borderId="28" applyNumberFormat="0" applyAlignment="0" applyProtection="0"/>
    <xf numFmtId="0" fontId="53" fillId="58" borderId="28" applyNumberFormat="0" applyAlignment="0" applyProtection="0"/>
    <xf numFmtId="0" fontId="53" fillId="58" borderId="28" applyNumberFormat="0" applyAlignment="0" applyProtection="0"/>
    <xf numFmtId="0" fontId="54" fillId="59" borderId="29" applyNumberFormat="0" applyAlignment="0" applyProtection="0"/>
    <xf numFmtId="0" fontId="54" fillId="59" borderId="29" applyNumberFormat="0" applyAlignment="0" applyProtection="0"/>
    <xf numFmtId="0" fontId="54" fillId="59" borderId="29" applyNumberFormat="0" applyAlignment="0" applyProtection="0"/>
    <xf numFmtId="0" fontId="55" fillId="0" borderId="30" applyNumberFormat="0" applyFill="0" applyAlignment="0" applyProtection="0"/>
    <xf numFmtId="0" fontId="55" fillId="0" borderId="30" applyNumberFormat="0" applyFill="0" applyAlignment="0" applyProtection="0"/>
    <xf numFmtId="0" fontId="55" fillId="0" borderId="30" applyNumberFormat="0" applyFill="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1" fillId="60" borderId="0" applyNumberFormat="0" applyBorder="0" applyAlignment="0" applyProtection="0"/>
    <xf numFmtId="0" fontId="51" fillId="60" borderId="0" applyNumberFormat="0" applyBorder="0" applyAlignment="0" applyProtection="0"/>
    <xf numFmtId="0" fontId="51" fillId="60" borderId="0" applyNumberFormat="0" applyBorder="0" applyAlignment="0" applyProtection="0"/>
    <xf numFmtId="0" fontId="51" fillId="61" borderId="0" applyNumberFormat="0" applyBorder="0" applyAlignment="0" applyProtection="0"/>
    <xf numFmtId="0" fontId="51" fillId="61" borderId="0" applyNumberFormat="0" applyBorder="0" applyAlignment="0" applyProtection="0"/>
    <xf numFmtId="0" fontId="51" fillId="61" borderId="0" applyNumberFormat="0" applyBorder="0" applyAlignment="0" applyProtection="0"/>
    <xf numFmtId="0" fontId="51" fillId="62" borderId="0" applyNumberFormat="0" applyBorder="0" applyAlignment="0" applyProtection="0"/>
    <xf numFmtId="0" fontId="51" fillId="62" borderId="0" applyNumberFormat="0" applyBorder="0" applyAlignment="0" applyProtection="0"/>
    <xf numFmtId="0" fontId="51" fillId="62"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63" borderId="0" applyNumberFormat="0" applyBorder="0" applyAlignment="0" applyProtection="0"/>
    <xf numFmtId="0" fontId="51" fillId="63" borderId="0" applyNumberFormat="0" applyBorder="0" applyAlignment="0" applyProtection="0"/>
    <xf numFmtId="0" fontId="51" fillId="63" borderId="0" applyNumberFormat="0" applyBorder="0" applyAlignment="0" applyProtection="0"/>
    <xf numFmtId="0" fontId="57" fillId="49" borderId="28" applyNumberFormat="0" applyAlignment="0" applyProtection="0"/>
    <xf numFmtId="0" fontId="57" fillId="49" borderId="28" applyNumberFormat="0" applyAlignment="0" applyProtection="0"/>
    <xf numFmtId="0" fontId="57" fillId="49" borderId="28" applyNumberFormat="0" applyAlignment="0" applyProtection="0"/>
    <xf numFmtId="170" fontId="24" fillId="0" borderId="0" applyFont="0" applyFill="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169" fontId="24" fillId="0" borderId="0" applyFont="0" applyFill="0" applyBorder="0" applyAlignment="0" applyProtection="0"/>
    <xf numFmtId="164" fontId="24" fillId="0" borderId="0" applyFont="0" applyFill="0" applyBorder="0" applyAlignment="0" applyProtection="0"/>
    <xf numFmtId="0" fontId="59" fillId="64" borderId="0" applyNumberFormat="0" applyBorder="0" applyAlignment="0" applyProtection="0"/>
    <xf numFmtId="0" fontId="59" fillId="64" borderId="0" applyNumberFormat="0" applyBorder="0" applyAlignment="0" applyProtection="0"/>
    <xf numFmtId="0" fontId="59" fillId="64" borderId="0" applyNumberFormat="0" applyBorder="0" applyAlignment="0" applyProtection="0"/>
    <xf numFmtId="0" fontId="24" fillId="0" borderId="0"/>
    <xf numFmtId="0" fontId="24" fillId="0" borderId="0"/>
    <xf numFmtId="0" fontId="4" fillId="0" borderId="0"/>
    <xf numFmtId="0" fontId="24" fillId="0" borderId="0"/>
    <xf numFmtId="0" fontId="2" fillId="65" borderId="27" applyNumberFormat="0" applyFont="0" applyAlignment="0" applyProtection="0"/>
    <xf numFmtId="0" fontId="2" fillId="65" borderId="27" applyNumberFormat="0" applyFont="0" applyAlignment="0" applyProtection="0"/>
    <xf numFmtId="0" fontId="2" fillId="65" borderId="27" applyNumberFormat="0" applyFont="0" applyAlignment="0" applyProtection="0"/>
    <xf numFmtId="0" fontId="2" fillId="65" borderId="27" applyNumberFormat="0" applyFont="0" applyAlignment="0" applyProtection="0"/>
    <xf numFmtId="0" fontId="2" fillId="65" borderId="27" applyNumberFormat="0" applyFont="0" applyAlignment="0" applyProtection="0"/>
    <xf numFmtId="0" fontId="2" fillId="65" borderId="27" applyNumberFormat="0" applyFont="0" applyAlignment="0" applyProtection="0"/>
    <xf numFmtId="0" fontId="2" fillId="65" borderId="27" applyNumberFormat="0" applyFont="0" applyAlignment="0" applyProtection="0"/>
    <xf numFmtId="0" fontId="2" fillId="65" borderId="27" applyNumberFormat="0" applyFont="0" applyAlignment="0" applyProtection="0"/>
    <xf numFmtId="0" fontId="2" fillId="65" borderId="27" applyNumberFormat="0" applyFont="0" applyAlignment="0" applyProtection="0"/>
    <xf numFmtId="0" fontId="2" fillId="65" borderId="27" applyNumberFormat="0" applyFont="0" applyAlignment="0" applyProtection="0"/>
    <xf numFmtId="0" fontId="2" fillId="65" borderId="27" applyNumberFormat="0" applyFont="0" applyAlignment="0" applyProtection="0"/>
    <xf numFmtId="0" fontId="2" fillId="65" borderId="27" applyNumberFormat="0" applyFont="0" applyAlignment="0" applyProtection="0"/>
    <xf numFmtId="0" fontId="60" fillId="58" borderId="31" applyNumberFormat="0" applyAlignment="0" applyProtection="0"/>
    <xf numFmtId="0" fontId="60" fillId="58" borderId="31" applyNumberFormat="0" applyAlignment="0" applyProtection="0"/>
    <xf numFmtId="0" fontId="60" fillId="58" borderId="31" applyNumberFormat="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56" fillId="0" borderId="34" applyNumberFormat="0" applyFill="0" applyAlignment="0" applyProtection="0"/>
    <xf numFmtId="0" fontId="56" fillId="0" borderId="34" applyNumberFormat="0" applyFill="0" applyAlignment="0" applyProtection="0"/>
    <xf numFmtId="0" fontId="56" fillId="0" borderId="34" applyNumberFormat="0" applyFill="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0" borderId="35" applyNumberFormat="0" applyFill="0" applyAlignment="0" applyProtection="0"/>
    <xf numFmtId="0" fontId="66" fillId="0" borderId="35" applyNumberFormat="0" applyFill="0" applyAlignment="0" applyProtection="0"/>
    <xf numFmtId="0" fontId="66" fillId="0" borderId="35" applyNumberFormat="0" applyFill="0" applyAlignment="0" applyProtection="0"/>
    <xf numFmtId="169" fontId="2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1" fillId="0" borderId="0"/>
    <xf numFmtId="0" fontId="68" fillId="0" borderId="0" applyNumberFormat="0" applyFill="0" applyBorder="0" applyAlignment="0" applyProtection="0"/>
    <xf numFmtId="0" fontId="24" fillId="0" borderId="0" applyFont="0" applyFill="0" applyBorder="0" applyAlignment="0" applyProtection="0"/>
    <xf numFmtId="2" fontId="24" fillId="0" borderId="0" applyFont="0" applyFill="0" applyBorder="0" applyAlignment="0" applyProtection="0"/>
    <xf numFmtId="166" fontId="24" fillId="0" borderId="0" applyFont="0" applyFill="0" applyBorder="0" applyAlignment="0" applyProtection="0"/>
    <xf numFmtId="0" fontId="67" fillId="0" borderId="0" applyNumberFormat="0" applyFill="0" applyBorder="0" applyAlignment="0" applyProtection="0">
      <alignment vertical="top"/>
      <protection locked="0"/>
    </xf>
    <xf numFmtId="171" fontId="24" fillId="0" borderId="0" applyFont="0" applyFill="0" applyBorder="0" applyAlignment="0" applyProtection="0"/>
    <xf numFmtId="169" fontId="24" fillId="0" borderId="0" applyFont="0" applyFill="0" applyBorder="0" applyAlignment="0" applyProtection="0"/>
    <xf numFmtId="172" fontId="24" fillId="0" borderId="0" applyFont="0" applyFill="0" applyBorder="0" applyAlignment="0" applyProtection="0"/>
    <xf numFmtId="0" fontId="24" fillId="0" borderId="0">
      <alignment vertical="top"/>
    </xf>
    <xf numFmtId="0" fontId="24" fillId="0" borderId="0"/>
    <xf numFmtId="0" fontId="4" fillId="0" borderId="0"/>
    <xf numFmtId="9" fontId="4" fillId="0" borderId="0" applyFont="0" applyFill="0" applyBorder="0" applyAlignment="0" applyProtection="0"/>
    <xf numFmtId="9" fontId="24" fillId="0" borderId="0" applyFont="0" applyFill="0" applyBorder="0" applyAlignment="0" applyProtection="0"/>
    <xf numFmtId="3" fontId="24" fillId="0" borderId="0" applyFont="0" applyFill="0" applyBorder="0" applyAlignment="0" applyProtection="0"/>
    <xf numFmtId="0" fontId="2" fillId="32" borderId="4" applyNumberFormat="0" applyFont="0" applyAlignment="0" applyProtection="0"/>
    <xf numFmtId="0" fontId="27" fillId="0" borderId="0"/>
    <xf numFmtId="0" fontId="4" fillId="0" borderId="0"/>
    <xf numFmtId="0" fontId="50" fillId="0" borderId="0"/>
    <xf numFmtId="0" fontId="69" fillId="66" borderId="0" applyNumberFormat="0" applyBorder="0" applyAlignment="0" applyProtection="0"/>
    <xf numFmtId="0" fontId="24" fillId="0" borderId="0">
      <alignment vertical="top"/>
    </xf>
    <xf numFmtId="0" fontId="24" fillId="0" borderId="0"/>
    <xf numFmtId="0" fontId="4" fillId="0" borderId="0"/>
    <xf numFmtId="0" fontId="71"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4" fontId="4" fillId="0" borderId="0" applyFont="0" applyFill="0" applyBorder="0" applyAlignment="0" applyProtection="0"/>
    <xf numFmtId="166" fontId="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70" fillId="0" borderId="0"/>
    <xf numFmtId="0" fontId="70" fillId="0" borderId="0"/>
    <xf numFmtId="0" fontId="4" fillId="0" borderId="0"/>
    <xf numFmtId="0" fontId="27" fillId="0" borderId="0"/>
    <xf numFmtId="0" fontId="24" fillId="0" borderId="0"/>
    <xf numFmtId="0" fontId="49" fillId="0" borderId="0"/>
    <xf numFmtId="0" fontId="24" fillId="0" borderId="0"/>
    <xf numFmtId="0" fontId="24" fillId="0" borderId="0"/>
    <xf numFmtId="0" fontId="72" fillId="0" borderId="0"/>
    <xf numFmtId="0" fontId="4" fillId="0" borderId="0"/>
    <xf numFmtId="0" fontId="24" fillId="0" borderId="0"/>
    <xf numFmtId="0" fontId="24" fillId="0" borderId="0"/>
    <xf numFmtId="0" fontId="4" fillId="0" borderId="0"/>
    <xf numFmtId="0" fontId="24" fillId="0" borderId="0"/>
    <xf numFmtId="0" fontId="2" fillId="32" borderId="4" applyNumberFormat="0" applyFont="0" applyAlignment="0" applyProtection="0"/>
    <xf numFmtId="0" fontId="4" fillId="32" borderId="4" applyNumberFormat="0" applyFont="0" applyAlignment="0" applyProtection="0"/>
    <xf numFmtId="0" fontId="2" fillId="32" borderId="4" applyNumberFormat="0" applyFont="0" applyAlignment="0" applyProtection="0"/>
    <xf numFmtId="0" fontId="4" fillId="0" borderId="0"/>
    <xf numFmtId="0" fontId="24" fillId="0" borderId="0"/>
    <xf numFmtId="0" fontId="4" fillId="0" borderId="0"/>
    <xf numFmtId="0" fontId="49" fillId="0" borderId="0"/>
    <xf numFmtId="0" fontId="50" fillId="0" borderId="0"/>
    <xf numFmtId="0" fontId="24" fillId="0" borderId="0"/>
    <xf numFmtId="0" fontId="4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 fillId="0" borderId="0"/>
    <xf numFmtId="0" fontId="49" fillId="0" borderId="0"/>
    <xf numFmtId="0" fontId="24" fillId="0" borderId="0"/>
    <xf numFmtId="0" fontId="2" fillId="32" borderId="4" applyNumberFormat="0" applyFont="0" applyAlignment="0" applyProtection="0"/>
    <xf numFmtId="0" fontId="2" fillId="32" borderId="4" applyNumberFormat="0" applyFont="0" applyAlignment="0" applyProtection="0"/>
    <xf numFmtId="0" fontId="24" fillId="0" borderId="0"/>
    <xf numFmtId="0" fontId="24" fillId="0" borderId="0"/>
    <xf numFmtId="0" fontId="49" fillId="0" borderId="0"/>
    <xf numFmtId="0" fontId="1" fillId="0" borderId="0"/>
    <xf numFmtId="165" fontId="1" fillId="0" borderId="0" applyFont="0" applyFill="0" applyBorder="0" applyAlignment="0" applyProtection="0"/>
    <xf numFmtId="0" fontId="50" fillId="0" borderId="0"/>
    <xf numFmtId="0" fontId="24" fillId="0" borderId="0"/>
    <xf numFmtId="0" fontId="24" fillId="0" borderId="0"/>
    <xf numFmtId="0" fontId="27" fillId="0" borderId="0"/>
    <xf numFmtId="0" fontId="24" fillId="0" borderId="0"/>
    <xf numFmtId="0" fontId="24" fillId="0" borderId="0"/>
    <xf numFmtId="0" fontId="24" fillId="0" borderId="0"/>
    <xf numFmtId="0" fontId="2" fillId="32" borderId="4" applyNumberFormat="0" applyFont="0" applyAlignment="0" applyProtection="0"/>
    <xf numFmtId="165" fontId="4" fillId="0" borderId="0" applyFont="0" applyFill="0" applyBorder="0" applyAlignment="0" applyProtection="0"/>
    <xf numFmtId="0" fontId="24" fillId="0" borderId="0"/>
    <xf numFmtId="0" fontId="4" fillId="0" borderId="0"/>
    <xf numFmtId="0" fontId="49" fillId="0" borderId="0"/>
    <xf numFmtId="0" fontId="24" fillId="0" borderId="0"/>
    <xf numFmtId="0" fontId="2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2" fillId="32" borderId="4" applyNumberFormat="0" applyFont="0" applyAlignment="0" applyProtection="0"/>
    <xf numFmtId="0" fontId="49" fillId="0" borderId="0"/>
    <xf numFmtId="0" fontId="24" fillId="0" borderId="0"/>
    <xf numFmtId="9" fontId="2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2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2" fillId="32" borderId="4" applyNumberFormat="0" applyFont="0" applyAlignment="0" applyProtection="0"/>
    <xf numFmtId="0" fontId="24" fillId="0" borderId="0"/>
    <xf numFmtId="0" fontId="4" fillId="0" borderId="0"/>
    <xf numFmtId="0" fontId="4" fillId="0" borderId="0"/>
    <xf numFmtId="0" fontId="49"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24" fillId="0" borderId="0"/>
    <xf numFmtId="0" fontId="24" fillId="0" borderId="0"/>
    <xf numFmtId="0" fontId="24" fillId="0" borderId="0"/>
    <xf numFmtId="0" fontId="50" fillId="0" borderId="0"/>
    <xf numFmtId="0" fontId="24" fillId="0" borderId="0"/>
    <xf numFmtId="0" fontId="49" fillId="0" borderId="0"/>
    <xf numFmtId="0" fontId="24" fillId="0" borderId="0"/>
    <xf numFmtId="0" fontId="49"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2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2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1" fillId="0" borderId="0"/>
    <xf numFmtId="0" fontId="4" fillId="0" borderId="0"/>
    <xf numFmtId="165" fontId="2"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2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32" borderId="4" applyNumberFormat="0" applyFont="0" applyAlignment="0" applyProtection="0"/>
    <xf numFmtId="0" fontId="50" fillId="0" borderId="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169" fontId="4" fillId="0" borderId="0" applyFont="0" applyFill="0" applyBorder="0" applyAlignment="0" applyProtection="0"/>
    <xf numFmtId="165" fontId="4" fillId="0" borderId="0" applyFont="0" applyFill="0" applyBorder="0" applyAlignment="0" applyProtection="0"/>
    <xf numFmtId="0" fontId="41" fillId="0" borderId="0"/>
    <xf numFmtId="0" fontId="41" fillId="0" borderId="0"/>
    <xf numFmtId="164" fontId="41" fillId="0" borderId="0" applyFont="0" applyFill="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51" fillId="60" borderId="0" applyNumberFormat="0" applyBorder="0" applyAlignment="0" applyProtection="0"/>
    <xf numFmtId="169" fontId="24" fillId="0" borderId="0" applyFont="0" applyFill="0" applyBorder="0" applyAlignment="0" applyProtection="0"/>
    <xf numFmtId="164" fontId="24" fillId="0" borderId="0" applyFont="0" applyFill="0" applyBorder="0" applyAlignment="0" applyProtection="0"/>
    <xf numFmtId="0" fontId="24" fillId="0" borderId="0"/>
    <xf numFmtId="0" fontId="2" fillId="65" borderId="27" applyNumberFormat="0" applyFont="0" applyAlignment="0" applyProtection="0"/>
    <xf numFmtId="0" fontId="2" fillId="65" borderId="27" applyNumberFormat="0" applyFont="0" applyAlignment="0" applyProtection="0"/>
    <xf numFmtId="0" fontId="2" fillId="65" borderId="27" applyNumberFormat="0" applyFont="0" applyAlignment="0" applyProtection="0"/>
    <xf numFmtId="0" fontId="2" fillId="65" borderId="27" applyNumberFormat="0" applyFont="0" applyAlignment="0" applyProtection="0"/>
    <xf numFmtId="0" fontId="2" fillId="65" borderId="27" applyNumberFormat="0" applyFont="0" applyAlignment="0" applyProtection="0"/>
    <xf numFmtId="169" fontId="24" fillId="0" borderId="0" applyFont="0" applyFill="0" applyBorder="0" applyAlignment="0" applyProtection="0"/>
    <xf numFmtId="43" fontId="4" fillId="0" borderId="0" applyFont="0" applyFill="0" applyBorder="0" applyAlignment="0" applyProtection="0"/>
    <xf numFmtId="0" fontId="1" fillId="0" borderId="0"/>
    <xf numFmtId="169" fontId="24" fillId="0" borderId="0" applyFont="0" applyFill="0" applyBorder="0" applyAlignment="0" applyProtection="0"/>
    <xf numFmtId="0" fontId="24" fillId="0" borderId="0">
      <alignment vertical="top"/>
    </xf>
    <xf numFmtId="0" fontId="24" fillId="0" borderId="0"/>
    <xf numFmtId="0" fontId="4" fillId="0" borderId="0"/>
    <xf numFmtId="9" fontId="4" fillId="0" borderId="0" applyFont="0" applyFill="0" applyBorder="0" applyAlignment="0" applyProtection="0"/>
    <xf numFmtId="165" fontId="4" fillId="0" borderId="0" applyFont="0" applyFill="0" applyBorder="0" applyAlignment="0" applyProtection="0"/>
  </cellStyleXfs>
  <cellXfs count="235">
    <xf numFmtId="0" fontId="0" fillId="0" borderId="0" xfId="0"/>
    <xf numFmtId="49" fontId="0" fillId="0" borderId="0" xfId="0" applyNumberFormat="1"/>
    <xf numFmtId="0" fontId="20" fillId="0" borderId="0" xfId="0" applyFont="1" applyAlignment="1">
      <alignment horizontal="justify"/>
    </xf>
    <xf numFmtId="0" fontId="21" fillId="33" borderId="10" xfId="0" applyFont="1" applyFill="1" applyBorder="1" applyAlignment="1">
      <alignment horizontal="justify" vertical="top" wrapText="1"/>
    </xf>
    <xf numFmtId="0" fontId="21" fillId="0" borderId="13" xfId="0" applyFont="1" applyBorder="1" applyAlignment="1">
      <alignment horizontal="justify" vertical="top" wrapText="1"/>
    </xf>
    <xf numFmtId="0" fontId="21" fillId="34" borderId="14" xfId="0" applyFont="1" applyFill="1" applyBorder="1" applyAlignment="1">
      <alignment horizontal="center" vertical="top" wrapText="1"/>
    </xf>
    <xf numFmtId="0" fontId="22" fillId="0" borderId="13" xfId="0" applyFont="1" applyBorder="1" applyAlignment="1">
      <alignment horizontal="justify" vertical="top" wrapText="1"/>
    </xf>
    <xf numFmtId="0" fontId="22" fillId="34" borderId="14" xfId="0" applyFont="1" applyFill="1" applyBorder="1" applyAlignment="1">
      <alignment horizontal="center" vertical="top" wrapText="1"/>
    </xf>
    <xf numFmtId="0" fontId="21" fillId="0" borderId="0" xfId="0" applyFont="1" applyAlignment="1">
      <alignment horizontal="justify"/>
    </xf>
    <xf numFmtId="49" fontId="22" fillId="34" borderId="14" xfId="0" applyNumberFormat="1" applyFont="1" applyFill="1" applyBorder="1" applyAlignment="1">
      <alignment horizontal="center" vertical="top" wrapText="1"/>
    </xf>
    <xf numFmtId="0" fontId="22" fillId="34" borderId="14" xfId="0" applyFont="1" applyFill="1" applyBorder="1" applyAlignment="1">
      <alignment horizontal="center" wrapText="1"/>
    </xf>
    <xf numFmtId="0" fontId="22" fillId="0" borderId="13" xfId="0" applyFont="1" applyBorder="1" applyAlignment="1">
      <alignment horizontal="left" vertical="top" wrapText="1"/>
    </xf>
    <xf numFmtId="0" fontId="23" fillId="34" borderId="14" xfId="0" applyFont="1" applyFill="1" applyBorder="1" applyAlignment="1">
      <alignment horizontal="center" wrapText="1"/>
    </xf>
    <xf numFmtId="0" fontId="23" fillId="0" borderId="13" xfId="0" applyFont="1" applyBorder="1" applyAlignment="1">
      <alignment wrapText="1"/>
    </xf>
    <xf numFmtId="0" fontId="21" fillId="33" borderId="18" xfId="0" applyFont="1" applyFill="1" applyBorder="1" applyAlignment="1">
      <alignment horizontal="left" vertical="top" wrapText="1"/>
    </xf>
    <xf numFmtId="0" fontId="22" fillId="33" borderId="11" xfId="0" applyFont="1" applyFill="1" applyBorder="1" applyAlignment="1">
      <alignment horizontal="left" vertical="top" wrapText="1"/>
    </xf>
    <xf numFmtId="0" fontId="21" fillId="33" borderId="13" xfId="0" applyFont="1" applyFill="1" applyBorder="1" applyAlignment="1">
      <alignment horizontal="left" vertical="top" wrapText="1"/>
    </xf>
    <xf numFmtId="0" fontId="22" fillId="33" borderId="14" xfId="0" applyFont="1" applyFill="1" applyBorder="1" applyAlignment="1">
      <alignment horizontal="left" vertical="top" wrapText="1"/>
    </xf>
    <xf numFmtId="0" fontId="21" fillId="0" borderId="13" xfId="0" applyFont="1" applyBorder="1" applyAlignment="1">
      <alignment horizontal="left" vertical="top" wrapText="1"/>
    </xf>
    <xf numFmtId="0" fontId="21" fillId="0" borderId="13" xfId="0" applyFont="1" applyBorder="1" applyAlignment="1">
      <alignment vertical="top"/>
    </xf>
    <xf numFmtId="0" fontId="21" fillId="34" borderId="14" xfId="0" applyFont="1" applyFill="1" applyBorder="1" applyAlignment="1">
      <alignment horizontal="center" vertical="top"/>
    </xf>
    <xf numFmtId="0" fontId="21" fillId="0" borderId="13" xfId="0" applyFont="1" applyBorder="1" applyAlignment="1">
      <alignment vertical="top" wrapText="1"/>
    </xf>
    <xf numFmtId="0" fontId="22" fillId="0" borderId="13" xfId="0" applyFont="1" applyBorder="1" applyAlignment="1">
      <alignment vertical="top" wrapText="1"/>
    </xf>
    <xf numFmtId="0" fontId="21" fillId="34" borderId="14" xfId="0" applyFont="1" applyFill="1" applyBorder="1" applyAlignment="1">
      <alignment vertical="top" wrapText="1"/>
    </xf>
    <xf numFmtId="0" fontId="21" fillId="33" borderId="12" xfId="0" applyFont="1" applyFill="1" applyBorder="1" applyAlignment="1">
      <alignment horizontal="justify" vertical="top" wrapText="1"/>
    </xf>
    <xf numFmtId="0" fontId="21" fillId="0" borderId="10" xfId="0" applyFont="1" applyBorder="1" applyAlignment="1">
      <alignment horizontal="justify" vertical="top" wrapText="1"/>
    </xf>
    <xf numFmtId="0" fontId="21" fillId="35" borderId="18" xfId="0" applyFont="1" applyFill="1" applyBorder="1" applyAlignment="1">
      <alignment horizontal="justify" vertical="top" wrapText="1"/>
    </xf>
    <xf numFmtId="0" fontId="22" fillId="0" borderId="10" xfId="0" applyFont="1" applyBorder="1" applyAlignment="1">
      <alignment horizontal="justify" vertical="top" wrapText="1"/>
    </xf>
    <xf numFmtId="0" fontId="22" fillId="35" borderId="18" xfId="0" applyFont="1" applyFill="1" applyBorder="1" applyAlignment="1">
      <alignment horizontal="justify" vertical="top" wrapText="1"/>
    </xf>
    <xf numFmtId="0" fontId="22" fillId="35" borderId="13" xfId="0" applyFont="1" applyFill="1" applyBorder="1" applyAlignment="1">
      <alignment horizontal="justify" vertical="top" wrapText="1"/>
    </xf>
    <xf numFmtId="0" fontId="21" fillId="0" borderId="10" xfId="0" applyFont="1" applyBorder="1" applyAlignment="1">
      <alignment horizontal="left" vertical="top" wrapText="1"/>
    </xf>
    <xf numFmtId="0" fontId="21" fillId="0" borderId="12" xfId="0" applyFont="1" applyBorder="1" applyAlignment="1">
      <alignment horizontal="left" vertical="top" wrapText="1"/>
    </xf>
    <xf numFmtId="0" fontId="21" fillId="0" borderId="11" xfId="0" applyFont="1" applyBorder="1" applyAlignment="1">
      <alignment horizontal="left" vertical="top" wrapText="1"/>
    </xf>
    <xf numFmtId="0" fontId="22" fillId="0" borderId="19" xfId="0" applyFont="1" applyBorder="1" applyAlignment="1">
      <alignment horizontal="justify" vertical="top" wrapText="1"/>
    </xf>
    <xf numFmtId="0" fontId="22" fillId="0" borderId="20" xfId="0" applyFont="1" applyBorder="1" applyAlignment="1">
      <alignment horizontal="justify" vertical="top" wrapText="1"/>
    </xf>
    <xf numFmtId="0" fontId="22" fillId="0" borderId="21" xfId="0" applyFont="1" applyBorder="1" applyAlignment="1">
      <alignment horizontal="justify" vertical="top" wrapText="1"/>
    </xf>
    <xf numFmtId="0" fontId="22" fillId="0" borderId="15" xfId="0" applyFont="1" applyBorder="1" applyAlignment="1">
      <alignment horizontal="justify" vertical="top" wrapText="1"/>
    </xf>
    <xf numFmtId="0" fontId="22" fillId="0" borderId="18" xfId="0" applyFont="1" applyBorder="1" applyAlignment="1">
      <alignment horizontal="justify" vertical="top" wrapText="1"/>
    </xf>
    <xf numFmtId="0" fontId="22" fillId="0" borderId="10" xfId="0" applyFont="1" applyBorder="1" applyAlignment="1">
      <alignment vertical="top" wrapText="1"/>
    </xf>
    <xf numFmtId="0" fontId="28"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0" fontId="0" fillId="36" borderId="23" xfId="0" applyFill="1" applyBorder="1" applyAlignment="1">
      <alignment horizontal="center" vertical="center"/>
    </xf>
    <xf numFmtId="0" fontId="24" fillId="36" borderId="23" xfId="0" applyFont="1" applyFill="1" applyBorder="1" applyAlignment="1">
      <alignment horizontal="center" vertical="center"/>
    </xf>
    <xf numFmtId="49" fontId="24" fillId="36" borderId="23" xfId="0" applyNumberFormat="1" applyFont="1" applyFill="1" applyBorder="1" applyAlignment="1">
      <alignment horizontal="center" vertical="center"/>
    </xf>
    <xf numFmtId="0" fontId="0" fillId="0" borderId="23" xfId="0" applyBorder="1" applyAlignment="1">
      <alignment horizontal="center" vertical="center"/>
    </xf>
    <xf numFmtId="0" fontId="24" fillId="0" borderId="0" xfId="0" applyFont="1" applyAlignment="1">
      <alignment horizontal="center" vertical="center"/>
    </xf>
    <xf numFmtId="0" fontId="30" fillId="37" borderId="0" xfId="0" applyFont="1" applyFill="1" applyAlignment="1">
      <alignment horizontal="center" vertical="center"/>
    </xf>
    <xf numFmtId="0" fontId="0" fillId="0" borderId="24" xfId="0" applyBorder="1" applyAlignment="1">
      <alignment horizontal="center" vertical="center"/>
    </xf>
    <xf numFmtId="49" fontId="24" fillId="36" borderId="25" xfId="0" applyNumberFormat="1" applyFont="1" applyFill="1" applyBorder="1" applyAlignment="1">
      <alignment horizontal="center" vertical="center"/>
    </xf>
    <xf numFmtId="0" fontId="0" fillId="0" borderId="25" xfId="0" applyBorder="1" applyAlignment="1">
      <alignment horizontal="center" vertical="center"/>
    </xf>
    <xf numFmtId="49" fontId="24" fillId="36" borderId="26" xfId="0" applyNumberFormat="1" applyFont="1" applyFill="1" applyBorder="1" applyAlignment="1">
      <alignment horizontal="center" vertical="center"/>
    </xf>
    <xf numFmtId="0" fontId="0" fillId="0" borderId="26" xfId="0" applyBorder="1" applyAlignment="1">
      <alignment horizontal="center" vertical="center"/>
    </xf>
    <xf numFmtId="3" fontId="0" fillId="0" borderId="26" xfId="0" applyNumberFormat="1" applyBorder="1" applyAlignment="1">
      <alignment vertical="center"/>
    </xf>
    <xf numFmtId="3" fontId="0" fillId="0" borderId="23" xfId="0" applyNumberFormat="1" applyBorder="1" applyAlignment="1">
      <alignment vertical="center"/>
    </xf>
    <xf numFmtId="3" fontId="0" fillId="0" borderId="25" xfId="0" applyNumberFormat="1" applyBorder="1" applyAlignment="1">
      <alignment vertical="center"/>
    </xf>
    <xf numFmtId="0" fontId="21" fillId="33" borderId="10" xfId="46" applyFont="1" applyFill="1" applyBorder="1" applyAlignment="1">
      <alignment vertical="center"/>
    </xf>
    <xf numFmtId="0" fontId="21" fillId="38" borderId="18" xfId="46" applyFont="1" applyFill="1" applyBorder="1" applyAlignment="1">
      <alignment horizontal="center" vertical="center"/>
    </xf>
    <xf numFmtId="0" fontId="21" fillId="37" borderId="18" xfId="46" quotePrefix="1" applyFont="1" applyFill="1" applyBorder="1" applyAlignment="1">
      <alignment horizontal="center" vertical="center"/>
    </xf>
    <xf numFmtId="0" fontId="21" fillId="39" borderId="18" xfId="46" applyFont="1" applyFill="1" applyBorder="1" applyAlignment="1">
      <alignment horizontal="center" vertical="center"/>
    </xf>
    <xf numFmtId="0" fontId="21" fillId="40" borderId="18" xfId="46" applyFont="1" applyFill="1" applyBorder="1" applyAlignment="1">
      <alignment horizontal="center" vertical="center"/>
    </xf>
    <xf numFmtId="0" fontId="31" fillId="41" borderId="18" xfId="46" applyFont="1" applyFill="1" applyBorder="1" applyAlignment="1">
      <alignment horizontal="center" vertical="center"/>
    </xf>
    <xf numFmtId="0" fontId="31" fillId="42" borderId="18" xfId="46" applyFont="1" applyFill="1" applyBorder="1" applyAlignment="1">
      <alignment horizontal="center" vertical="center"/>
    </xf>
    <xf numFmtId="1" fontId="22" fillId="0" borderId="0" xfId="0" applyNumberFormat="1" applyFont="1"/>
    <xf numFmtId="0" fontId="22" fillId="0" borderId="0" xfId="0" applyFont="1" applyAlignment="1">
      <alignment horizontal="center"/>
    </xf>
    <xf numFmtId="49" fontId="41" fillId="36" borderId="26" xfId="0" applyNumberFormat="1" applyFont="1" applyFill="1" applyBorder="1" applyAlignment="1">
      <alignment horizontal="center" vertical="center"/>
    </xf>
    <xf numFmtId="49" fontId="41" fillId="36" borderId="23" xfId="0" applyNumberFormat="1" applyFont="1" applyFill="1" applyBorder="1" applyAlignment="1">
      <alignment horizontal="center" vertical="center"/>
    </xf>
    <xf numFmtId="49" fontId="41" fillId="36" borderId="25" xfId="0" applyNumberFormat="1" applyFont="1" applyFill="1" applyBorder="1" applyAlignment="1">
      <alignment horizontal="center" vertical="center"/>
    </xf>
    <xf numFmtId="49" fontId="22" fillId="36" borderId="23" xfId="0" applyNumberFormat="1" applyFont="1" applyFill="1" applyBorder="1" applyAlignment="1">
      <alignment horizontal="center" vertical="center"/>
    </xf>
    <xf numFmtId="49" fontId="22" fillId="36" borderId="25" xfId="0" applyNumberFormat="1" applyFont="1" applyFill="1" applyBorder="1" applyAlignment="1">
      <alignment horizontal="center" vertical="center"/>
    </xf>
    <xf numFmtId="0" fontId="42" fillId="0" borderId="0" xfId="0" applyFont="1" applyAlignment="1">
      <alignment horizontal="left" vertical="center"/>
    </xf>
    <xf numFmtId="49" fontId="42" fillId="0" borderId="0" xfId="0" applyNumberFormat="1" applyFont="1" applyAlignment="1">
      <alignment vertical="center"/>
    </xf>
    <xf numFmtId="0" fontId="42" fillId="0" borderId="0" xfId="0" applyFont="1" applyAlignment="1">
      <alignment vertical="center"/>
    </xf>
    <xf numFmtId="0" fontId="42" fillId="0" borderId="0" xfId="0" applyFont="1" applyAlignment="1">
      <alignment horizontal="center" vertical="center"/>
    </xf>
    <xf numFmtId="167" fontId="42" fillId="0" borderId="0" xfId="44" applyNumberFormat="1" applyFont="1" applyAlignment="1">
      <alignment horizontal="center" vertical="center"/>
    </xf>
    <xf numFmtId="0" fontId="42" fillId="0" borderId="0" xfId="44" applyFont="1" applyAlignment="1">
      <alignment horizontal="center" vertical="center"/>
    </xf>
    <xf numFmtId="0" fontId="22" fillId="34" borderId="14" xfId="0" applyFont="1" applyFill="1" applyBorder="1" applyAlignment="1">
      <alignment horizontal="left" vertical="top" wrapText="1"/>
    </xf>
    <xf numFmtId="0" fontId="21" fillId="0" borderId="17" xfId="0" applyFont="1" applyBorder="1" applyAlignment="1">
      <alignment vertical="top" wrapText="1"/>
    </xf>
    <xf numFmtId="0" fontId="21" fillId="34" borderId="16" xfId="0" applyFont="1" applyFill="1" applyBorder="1" applyAlignment="1">
      <alignment horizontal="center" vertical="top" wrapText="1"/>
    </xf>
    <xf numFmtId="0" fontId="21" fillId="0" borderId="10" xfId="0" applyFont="1" applyBorder="1" applyAlignment="1">
      <alignment vertical="top" wrapText="1"/>
    </xf>
    <xf numFmtId="0" fontId="21" fillId="0" borderId="11" xfId="0" applyFont="1" applyBorder="1" applyAlignment="1">
      <alignment vertical="top" wrapText="1"/>
    </xf>
    <xf numFmtId="0" fontId="21" fillId="43" borderId="18" xfId="46" applyFont="1" applyFill="1" applyBorder="1" applyAlignment="1">
      <alignment horizontal="center" vertical="center"/>
    </xf>
    <xf numFmtId="0" fontId="4" fillId="0" borderId="0" xfId="46" applyAlignment="1">
      <alignment vertical="center"/>
    </xf>
    <xf numFmtId="0" fontId="44" fillId="0" borderId="0" xfId="0" applyFont="1" applyAlignment="1">
      <alignment horizontal="center" vertical="center"/>
    </xf>
    <xf numFmtId="0" fontId="22" fillId="0" borderId="0" xfId="0" applyFont="1"/>
    <xf numFmtId="168" fontId="42" fillId="0" borderId="0" xfId="0" applyNumberFormat="1" applyFont="1" applyAlignment="1">
      <alignment horizontal="center" vertical="center"/>
    </xf>
    <xf numFmtId="0" fontId="26" fillId="0" borderId="0" xfId="43" applyFont="1"/>
    <xf numFmtId="49" fontId="26" fillId="0" borderId="0" xfId="42" applyNumberFormat="1" applyFont="1"/>
    <xf numFmtId="49" fontId="26" fillId="0" borderId="0" xfId="42" applyNumberFormat="1" applyFont="1" applyAlignment="1">
      <alignment horizontal="left"/>
    </xf>
    <xf numFmtId="0" fontId="22" fillId="0" borderId="0" xfId="0" applyFont="1" applyAlignment="1">
      <alignment vertical="center"/>
    </xf>
    <xf numFmtId="0" fontId="36" fillId="0" borderId="14" xfId="0" applyFont="1" applyBorder="1" applyAlignment="1">
      <alignment horizontal="left" vertical="top" wrapText="1" indent="1"/>
    </xf>
    <xf numFmtId="0" fontId="36" fillId="0" borderId="16" xfId="0" applyFont="1" applyBorder="1" applyAlignment="1">
      <alignment horizontal="left" vertical="top" wrapText="1" indent="1"/>
    </xf>
    <xf numFmtId="0" fontId="36" fillId="0" borderId="11" xfId="0" applyFont="1" applyBorder="1" applyAlignment="1">
      <alignment horizontal="left" vertical="top" wrapText="1" indent="1"/>
    </xf>
    <xf numFmtId="0" fontId="36" fillId="0" borderId="18" xfId="0" applyFont="1" applyBorder="1" applyAlignment="1">
      <alignment horizontal="left" vertical="top" wrapText="1" indent="1"/>
    </xf>
    <xf numFmtId="0" fontId="36" fillId="0" borderId="15" xfId="0" applyFont="1" applyBorder="1" applyAlignment="1">
      <alignment horizontal="left" vertical="top" wrapText="1" indent="1"/>
    </xf>
    <xf numFmtId="0" fontId="22" fillId="0" borderId="0" xfId="0" applyFont="1" applyAlignment="1">
      <alignment horizontal="left"/>
    </xf>
    <xf numFmtId="49" fontId="22" fillId="0" borderId="0" xfId="0" applyNumberFormat="1" applyFont="1"/>
    <xf numFmtId="14" fontId="22" fillId="0" borderId="0" xfId="0" applyNumberFormat="1" applyFont="1"/>
    <xf numFmtId="49" fontId="1" fillId="0" borderId="0" xfId="0" applyNumberFormat="1" applyFont="1"/>
    <xf numFmtId="0" fontId="37" fillId="68" borderId="0" xfId="0" applyFont="1" applyFill="1" applyAlignment="1">
      <alignment horizontal="center" vertical="center" wrapText="1"/>
    </xf>
    <xf numFmtId="0" fontId="32" fillId="68" borderId="0" xfId="0" applyFont="1" applyFill="1" applyAlignment="1">
      <alignment horizontal="center" vertical="center" wrapText="1"/>
    </xf>
    <xf numFmtId="0" fontId="43" fillId="69" borderId="0" xfId="44" applyFont="1" applyFill="1" applyAlignment="1">
      <alignment horizontal="center" vertical="center"/>
    </xf>
    <xf numFmtId="0" fontId="43" fillId="69" borderId="0" xfId="44" applyFont="1" applyFill="1" applyAlignment="1">
      <alignment horizontal="center" vertical="center" wrapText="1"/>
    </xf>
    <xf numFmtId="0" fontId="33" fillId="40" borderId="0" xfId="0" applyFont="1" applyFill="1" applyAlignment="1">
      <alignment horizontal="center" vertical="center" wrapText="1"/>
    </xf>
    <xf numFmtId="0" fontId="74" fillId="70" borderId="0" xfId="44" applyFont="1" applyFill="1" applyAlignment="1">
      <alignment horizontal="center" vertical="center" wrapText="1"/>
    </xf>
    <xf numFmtId="14" fontId="75" fillId="67" borderId="23" xfId="0" applyNumberFormat="1" applyFont="1" applyFill="1" applyBorder="1" applyAlignment="1">
      <alignment horizontal="center" vertical="center"/>
    </xf>
    <xf numFmtId="0" fontId="21" fillId="33" borderId="36" xfId="46" applyFont="1" applyFill="1" applyBorder="1" applyAlignment="1">
      <alignment horizontal="left" vertical="center"/>
    </xf>
    <xf numFmtId="0" fontId="21" fillId="33" borderId="37" xfId="46" applyFont="1" applyFill="1" applyBorder="1" applyAlignment="1">
      <alignment horizontal="left" vertical="center"/>
    </xf>
    <xf numFmtId="0" fontId="21" fillId="0" borderId="0" xfId="46" applyFont="1" applyAlignment="1">
      <alignment horizontal="left" vertical="center"/>
    </xf>
    <xf numFmtId="49" fontId="4" fillId="0" borderId="0" xfId="46" applyNumberFormat="1" applyAlignment="1">
      <alignment vertical="center"/>
    </xf>
    <xf numFmtId="0" fontId="21" fillId="33" borderId="38" xfId="46" applyFont="1" applyFill="1" applyBorder="1" applyAlignment="1">
      <alignment horizontal="left" vertical="center"/>
    </xf>
    <xf numFmtId="0" fontId="21" fillId="33" borderId="39" xfId="46" applyFont="1" applyFill="1" applyBorder="1" applyAlignment="1">
      <alignment horizontal="left" vertical="center"/>
    </xf>
    <xf numFmtId="0" fontId="4" fillId="0" borderId="38" xfId="46" applyBorder="1" applyAlignment="1">
      <alignment vertical="center"/>
    </xf>
    <xf numFmtId="49" fontId="4" fillId="0" borderId="39" xfId="46" applyNumberFormat="1" applyBorder="1" applyAlignment="1">
      <alignment vertical="center"/>
    </xf>
    <xf numFmtId="0" fontId="21" fillId="0" borderId="38" xfId="46" applyFont="1" applyBorder="1" applyAlignment="1">
      <alignment horizontal="justify" vertical="center"/>
    </xf>
    <xf numFmtId="0" fontId="4" fillId="0" borderId="40" xfId="46" applyBorder="1" applyAlignment="1">
      <alignment vertical="center"/>
    </xf>
    <xf numFmtId="49" fontId="4" fillId="0" borderId="41" xfId="46" applyNumberFormat="1" applyBorder="1" applyAlignment="1">
      <alignment vertical="center"/>
    </xf>
    <xf numFmtId="0" fontId="4" fillId="0" borderId="23" xfId="46" applyBorder="1" applyAlignment="1">
      <alignment vertical="center"/>
    </xf>
    <xf numFmtId="0" fontId="4" fillId="0" borderId="23" xfId="46" applyBorder="1" applyAlignment="1">
      <alignment horizontal="center" vertical="center"/>
    </xf>
    <xf numFmtId="49" fontId="4" fillId="0" borderId="23" xfId="46" applyNumberFormat="1" applyBorder="1" applyAlignment="1">
      <alignment horizontal="center" vertical="center"/>
    </xf>
    <xf numFmtId="0" fontId="4" fillId="0" borderId="36" xfId="46" applyBorder="1" applyAlignment="1">
      <alignment vertical="center"/>
    </xf>
    <xf numFmtId="0" fontId="4" fillId="0" borderId="42" xfId="46" applyBorder="1" applyAlignment="1">
      <alignment vertical="center"/>
    </xf>
    <xf numFmtId="0" fontId="4" fillId="0" borderId="37" xfId="46" applyBorder="1" applyAlignment="1">
      <alignment vertical="center"/>
    </xf>
    <xf numFmtId="0" fontId="4" fillId="0" borderId="39" xfId="46" applyBorder="1" applyAlignment="1">
      <alignment vertical="center"/>
    </xf>
    <xf numFmtId="0" fontId="4" fillId="0" borderId="25" xfId="46" applyBorder="1" applyAlignment="1">
      <alignment vertical="center"/>
    </xf>
    <xf numFmtId="49" fontId="4" fillId="0" borderId="39" xfId="46" applyNumberFormat="1" applyBorder="1" applyAlignment="1">
      <alignment horizontal="center" vertical="center"/>
    </xf>
    <xf numFmtId="0" fontId="4" fillId="0" borderId="39" xfId="46" applyBorder="1" applyAlignment="1">
      <alignment horizontal="center" vertical="center"/>
    </xf>
    <xf numFmtId="49" fontId="4" fillId="0" borderId="41" xfId="46" applyNumberFormat="1" applyBorder="1" applyAlignment="1">
      <alignment horizontal="center" vertical="center"/>
    </xf>
    <xf numFmtId="0" fontId="4" fillId="0" borderId="41" xfId="46" applyBorder="1" applyAlignment="1">
      <alignment vertical="center"/>
    </xf>
    <xf numFmtId="0" fontId="4" fillId="0" borderId="43" xfId="46" applyBorder="1" applyAlignment="1">
      <alignment vertical="center"/>
    </xf>
    <xf numFmtId="49" fontId="1" fillId="0" borderId="0" xfId="0" applyNumberFormat="1" applyFont="1" applyAlignment="1">
      <alignment horizontal="center"/>
    </xf>
    <xf numFmtId="0" fontId="0" fillId="0" borderId="45" xfId="0" applyBorder="1" applyAlignment="1">
      <alignment horizontal="center" vertical="center"/>
    </xf>
    <xf numFmtId="3" fontId="0" fillId="0" borderId="45" xfId="0" applyNumberFormat="1" applyBorder="1" applyAlignment="1">
      <alignment vertical="center"/>
    </xf>
    <xf numFmtId="0" fontId="1" fillId="0" borderId="0" xfId="0" applyFont="1"/>
    <xf numFmtId="0" fontId="21" fillId="0" borderId="0" xfId="46" applyFont="1" applyAlignment="1">
      <alignment horizontal="justify" vertical="center" wrapText="1"/>
    </xf>
    <xf numFmtId="0" fontId="21" fillId="0" borderId="0" xfId="46" applyFont="1" applyAlignment="1">
      <alignment horizontal="center" vertical="center" wrapText="1"/>
    </xf>
    <xf numFmtId="0" fontId="1" fillId="0" borderId="0" xfId="46" applyFont="1" applyAlignment="1">
      <alignment horizontal="justify" vertical="center" wrapText="1"/>
    </xf>
    <xf numFmtId="0" fontId="1" fillId="0" borderId="0" xfId="46" applyFont="1" applyAlignment="1">
      <alignment horizontal="left" vertical="center" wrapText="1"/>
    </xf>
    <xf numFmtId="0" fontId="4" fillId="0" borderId="44" xfId="46" applyBorder="1" applyAlignment="1">
      <alignment horizontal="center" vertical="center"/>
    </xf>
    <xf numFmtId="0" fontId="4" fillId="0" borderId="41" xfId="46" applyBorder="1" applyAlignment="1">
      <alignment horizontal="center" vertical="center"/>
    </xf>
    <xf numFmtId="49" fontId="0" fillId="0" borderId="39" xfId="46" applyNumberFormat="1" applyFont="1" applyBorder="1" applyAlignment="1">
      <alignment vertical="center"/>
    </xf>
    <xf numFmtId="0" fontId="21" fillId="33" borderId="10" xfId="46" applyFont="1" applyFill="1" applyBorder="1" applyAlignment="1">
      <alignment horizontal="left" vertical="center"/>
    </xf>
    <xf numFmtId="0" fontId="21" fillId="33" borderId="12" xfId="46" applyFont="1" applyFill="1" applyBorder="1" applyAlignment="1">
      <alignment horizontal="left" vertical="center"/>
    </xf>
    <xf numFmtId="0" fontId="21" fillId="33" borderId="11" xfId="46" applyFont="1" applyFill="1" applyBorder="1" applyAlignment="1">
      <alignment horizontal="left" vertical="center"/>
    </xf>
    <xf numFmtId="0" fontId="21" fillId="0" borderId="13" xfId="46" applyFont="1" applyBorder="1" applyAlignment="1">
      <alignment horizontal="justify" vertical="center" wrapText="1"/>
    </xf>
    <xf numFmtId="0" fontId="21" fillId="0" borderId="14" xfId="46" applyFont="1" applyBorder="1" applyAlignment="1">
      <alignment horizontal="center" vertical="center" wrapText="1"/>
    </xf>
    <xf numFmtId="0" fontId="21" fillId="0" borderId="14" xfId="46" applyFont="1" applyBorder="1" applyAlignment="1">
      <alignment horizontal="justify" vertical="center" wrapText="1"/>
    </xf>
    <xf numFmtId="49" fontId="21" fillId="34" borderId="14" xfId="46" applyNumberFormat="1" applyFont="1" applyFill="1" applyBorder="1" applyAlignment="1">
      <alignment horizontal="center" vertical="center" wrapText="1"/>
    </xf>
    <xf numFmtId="0" fontId="50" fillId="0" borderId="16" xfId="0" applyFont="1" applyBorder="1" applyAlignment="1">
      <alignment horizontal="justify" vertical="center" wrapText="1"/>
    </xf>
    <xf numFmtId="49" fontId="50" fillId="34" borderId="16" xfId="0" applyNumberFormat="1" applyFont="1" applyFill="1" applyBorder="1" applyAlignment="1">
      <alignment horizontal="justify" vertical="center" wrapText="1"/>
    </xf>
    <xf numFmtId="0" fontId="50" fillId="0" borderId="14" xfId="0" applyFont="1" applyBorder="1" applyAlignment="1">
      <alignment horizontal="justify" vertical="center" wrapText="1"/>
    </xf>
    <xf numFmtId="49" fontId="50" fillId="34" borderId="14" xfId="0" applyNumberFormat="1" applyFont="1" applyFill="1" applyBorder="1" applyAlignment="1">
      <alignment horizontal="justify" vertical="center" wrapText="1"/>
    </xf>
    <xf numFmtId="0" fontId="50" fillId="0" borderId="15" xfId="0" applyFont="1" applyBorder="1" applyAlignment="1">
      <alignment vertical="center" wrapText="1"/>
    </xf>
    <xf numFmtId="0" fontId="50" fillId="0" borderId="17" xfId="0" applyFont="1" applyBorder="1" applyAlignment="1">
      <alignment vertical="center" wrapText="1"/>
    </xf>
    <xf numFmtId="0" fontId="50" fillId="0" borderId="22" xfId="0" applyFont="1" applyBorder="1" applyAlignment="1">
      <alignment horizontal="justify" vertical="center" wrapText="1"/>
    </xf>
    <xf numFmtId="49" fontId="50" fillId="34" borderId="22" xfId="0" applyNumberFormat="1" applyFont="1" applyFill="1" applyBorder="1" applyAlignment="1">
      <alignment horizontal="justify" vertical="center" wrapText="1"/>
    </xf>
    <xf numFmtId="49" fontId="50" fillId="34" borderId="18" xfId="0" applyNumberFormat="1" applyFont="1" applyFill="1" applyBorder="1" applyAlignment="1">
      <alignment horizontal="justify" vertical="center" wrapText="1"/>
    </xf>
    <xf numFmtId="0" fontId="4" fillId="67" borderId="38" xfId="46" applyFill="1" applyBorder="1" applyAlignment="1">
      <alignment vertical="center"/>
    </xf>
    <xf numFmtId="0" fontId="4" fillId="67" borderId="23" xfId="46" applyFill="1" applyBorder="1" applyAlignment="1">
      <alignment vertical="center"/>
    </xf>
    <xf numFmtId="49" fontId="0" fillId="67" borderId="39" xfId="46" applyNumberFormat="1" applyFont="1" applyFill="1" applyBorder="1" applyAlignment="1">
      <alignment vertical="center"/>
    </xf>
    <xf numFmtId="0" fontId="21" fillId="0" borderId="16" xfId="0" applyFont="1" applyBorder="1" applyAlignment="1">
      <alignment horizontal="justify" vertical="top" wrapText="1"/>
    </xf>
    <xf numFmtId="0" fontId="21" fillId="0" borderId="16" xfId="0" applyFont="1" applyBorder="1" applyAlignment="1">
      <alignment horizontal="left" vertical="top" wrapText="1"/>
    </xf>
    <xf numFmtId="0" fontId="22" fillId="0" borderId="17" xfId="0" applyFont="1" applyBorder="1" applyAlignment="1">
      <alignment horizontal="justify" vertical="top" wrapText="1"/>
    </xf>
    <xf numFmtId="49" fontId="0" fillId="0" borderId="0" xfId="46" applyNumberFormat="1" applyFont="1" applyAlignment="1">
      <alignment vertical="center"/>
    </xf>
    <xf numFmtId="0" fontId="4" fillId="0" borderId="0" xfId="46" applyAlignment="1">
      <alignment horizontal="center" vertical="center"/>
    </xf>
    <xf numFmtId="49" fontId="4" fillId="0" borderId="0" xfId="46" applyNumberFormat="1" applyAlignment="1">
      <alignment horizontal="center" vertical="center"/>
    </xf>
    <xf numFmtId="0" fontId="22" fillId="71" borderId="13" xfId="0" applyFont="1" applyFill="1" applyBorder="1" applyAlignment="1">
      <alignment vertical="top"/>
    </xf>
    <xf numFmtId="0" fontId="22" fillId="71" borderId="14" xfId="0" applyFont="1" applyFill="1" applyBorder="1" applyAlignment="1">
      <alignment horizontal="center" vertical="top"/>
    </xf>
    <xf numFmtId="0" fontId="21" fillId="71" borderId="10" xfId="46" applyFont="1" applyFill="1" applyBorder="1" applyAlignment="1">
      <alignment vertical="center"/>
    </xf>
    <xf numFmtId="0" fontId="22" fillId="71" borderId="13" xfId="0" applyFont="1" applyFill="1" applyBorder="1" applyAlignment="1">
      <alignment vertical="top" wrapText="1"/>
    </xf>
    <xf numFmtId="0" fontId="22" fillId="71" borderId="14" xfId="0" applyFont="1" applyFill="1" applyBorder="1" applyAlignment="1">
      <alignment horizontal="left" vertical="top" wrapText="1"/>
    </xf>
    <xf numFmtId="0" fontId="22" fillId="71" borderId="13" xfId="46" applyFont="1" applyFill="1" applyBorder="1" applyAlignment="1">
      <alignment vertical="center" wrapText="1"/>
    </xf>
    <xf numFmtId="0" fontId="22" fillId="71" borderId="14" xfId="46" applyFont="1" applyFill="1" applyBorder="1" applyAlignment="1">
      <alignment vertical="center" wrapText="1"/>
    </xf>
    <xf numFmtId="0" fontId="1" fillId="0" borderId="0" xfId="0" applyFont="1" applyAlignment="1">
      <alignment vertical="center"/>
    </xf>
    <xf numFmtId="0" fontId="26" fillId="0" borderId="0" xfId="0" applyFont="1"/>
    <xf numFmtId="0" fontId="22" fillId="0" borderId="0" xfId="0" applyFont="1" applyAlignment="1">
      <alignment vertical="top" wrapText="1"/>
    </xf>
    <xf numFmtId="0" fontId="22" fillId="0" borderId="0" xfId="0" applyFont="1" applyAlignment="1">
      <alignment horizontal="left" vertical="top" wrapText="1"/>
    </xf>
    <xf numFmtId="0" fontId="21" fillId="33" borderId="10" xfId="801" applyFont="1" applyFill="1" applyBorder="1" applyAlignment="1">
      <alignment vertical="center"/>
    </xf>
    <xf numFmtId="0" fontId="21" fillId="33" borderId="18" xfId="801" applyFont="1" applyFill="1" applyBorder="1" applyAlignment="1">
      <alignment horizontal="center" vertical="center"/>
    </xf>
    <xf numFmtId="0" fontId="76" fillId="71" borderId="13" xfId="0" applyFont="1" applyFill="1" applyBorder="1" applyAlignment="1">
      <alignment horizontal="left" vertical="top" wrapText="1"/>
    </xf>
    <xf numFmtId="0" fontId="77" fillId="71" borderId="14" xfId="0" applyFont="1" applyFill="1" applyBorder="1" applyAlignment="1">
      <alignment horizontal="left" vertical="top" wrapText="1"/>
    </xf>
    <xf numFmtId="49" fontId="1" fillId="0" borderId="0" xfId="42" applyNumberFormat="1" applyFont="1"/>
    <xf numFmtId="173" fontId="42" fillId="0" borderId="0" xfId="2329" applyNumberFormat="1" applyFont="1" applyAlignment="1">
      <alignment horizontal="center" vertical="center"/>
    </xf>
    <xf numFmtId="14" fontId="1" fillId="0" borderId="0" xfId="0" applyNumberFormat="1" applyFont="1"/>
    <xf numFmtId="1" fontId="1" fillId="0" borderId="0" xfId="0" applyNumberFormat="1" applyFont="1"/>
    <xf numFmtId="14" fontId="42" fillId="0" borderId="0" xfId="0" applyNumberFormat="1" applyFont="1"/>
    <xf numFmtId="0" fontId="42" fillId="0" borderId="0" xfId="0" applyFont="1"/>
    <xf numFmtId="0" fontId="22" fillId="0" borderId="0" xfId="0" applyFont="1" applyAlignment="1">
      <alignment horizontal="center" wrapText="1"/>
    </xf>
    <xf numFmtId="1" fontId="22" fillId="0" borderId="0" xfId="0" applyNumberFormat="1" applyFont="1" applyAlignment="1">
      <alignment horizontal="left" vertical="top"/>
    </xf>
    <xf numFmtId="0" fontId="1" fillId="71" borderId="21" xfId="46" applyFont="1" applyFill="1" applyBorder="1" applyAlignment="1">
      <alignment vertical="center" wrapText="1"/>
    </xf>
    <xf numFmtId="0" fontId="1" fillId="71" borderId="13" xfId="46" applyFont="1" applyFill="1" applyBorder="1" applyAlignment="1">
      <alignment vertical="center" wrapText="1"/>
    </xf>
    <xf numFmtId="0" fontId="21" fillId="33" borderId="11" xfId="0" applyFont="1" applyFill="1" applyBorder="1" applyAlignment="1">
      <alignment horizontal="justify" vertical="top" wrapText="1"/>
    </xf>
    <xf numFmtId="0" fontId="22" fillId="35" borderId="15" xfId="0" applyFont="1" applyFill="1" applyBorder="1" applyAlignment="1">
      <alignment horizontal="justify" vertical="top" wrapText="1"/>
    </xf>
    <xf numFmtId="0" fontId="22" fillId="35" borderId="17" xfId="0" applyFont="1" applyFill="1" applyBorder="1" applyAlignment="1">
      <alignment horizontal="justify" vertical="top" wrapText="1"/>
    </xf>
    <xf numFmtId="0" fontId="1" fillId="0" borderId="13" xfId="0" applyFont="1" applyBorder="1" applyAlignment="1">
      <alignment horizontal="left" vertical="top" wrapText="1"/>
    </xf>
    <xf numFmtId="49" fontId="1" fillId="0" borderId="0" xfId="0" applyNumberFormat="1" applyFont="1" applyAlignment="1">
      <alignment vertical="center"/>
    </xf>
    <xf numFmtId="14" fontId="22" fillId="0" borderId="0" xfId="0" applyNumberFormat="1" applyFont="1" applyAlignment="1">
      <alignment vertical="center"/>
    </xf>
    <xf numFmtId="2" fontId="22" fillId="0" borderId="0" xfId="0" applyNumberFormat="1" applyFont="1" applyAlignment="1">
      <alignment vertical="center"/>
    </xf>
    <xf numFmtId="1" fontId="22" fillId="0" borderId="0" xfId="0" applyNumberFormat="1" applyFont="1" applyAlignment="1">
      <alignment vertical="center"/>
    </xf>
    <xf numFmtId="49" fontId="22" fillId="0" borderId="0" xfId="0" applyNumberFormat="1" applyFont="1" applyAlignment="1">
      <alignment vertical="center"/>
    </xf>
    <xf numFmtId="1" fontId="1" fillId="0" borderId="0" xfId="0" applyNumberFormat="1" applyFont="1" applyAlignment="1">
      <alignment vertical="center"/>
    </xf>
    <xf numFmtId="49" fontId="1" fillId="34" borderId="14" xfId="0" applyNumberFormat="1" applyFont="1" applyFill="1" applyBorder="1" applyAlignment="1">
      <alignment horizontal="center" vertical="top" wrapText="1"/>
    </xf>
    <xf numFmtId="49" fontId="46" fillId="0" borderId="23" xfId="42" applyNumberFormat="1" applyFont="1" applyBorder="1" applyAlignment="1">
      <alignment horizontal="center" vertical="center"/>
    </xf>
    <xf numFmtId="49" fontId="1" fillId="0" borderId="23" xfId="42" applyNumberFormat="1" applyFont="1" applyBorder="1"/>
    <xf numFmtId="0" fontId="1" fillId="0" borderId="23" xfId="42" applyFont="1" applyBorder="1" applyAlignment="1">
      <alignment vertical="center"/>
    </xf>
    <xf numFmtId="0" fontId="48" fillId="0" borderId="23" xfId="0" applyFont="1" applyBorder="1"/>
    <xf numFmtId="49" fontId="22" fillId="0" borderId="0" xfId="0" applyNumberFormat="1" applyFont="1" applyAlignment="1">
      <alignment horizontal="center"/>
    </xf>
    <xf numFmtId="49" fontId="42" fillId="35" borderId="46" xfId="0" applyNumberFormat="1" applyFont="1" applyFill="1" applyBorder="1"/>
    <xf numFmtId="0" fontId="42" fillId="35" borderId="23" xfId="0" applyFont="1" applyFill="1" applyBorder="1" applyAlignment="1">
      <alignment vertical="center"/>
    </xf>
    <xf numFmtId="0" fontId="42" fillId="35" borderId="23" xfId="0" applyFont="1" applyFill="1" applyBorder="1" applyAlignment="1">
      <alignment wrapText="1"/>
    </xf>
    <xf numFmtId="0" fontId="42" fillId="35" borderId="23" xfId="0" applyFont="1" applyFill="1" applyBorder="1"/>
    <xf numFmtId="3" fontId="29" fillId="0" borderId="23" xfId="0" applyNumberFormat="1" applyFont="1" applyBorder="1" applyAlignment="1" applyProtection="1">
      <alignment horizontal="center" vertical="center" wrapText="1"/>
      <protection locked="0"/>
    </xf>
    <xf numFmtId="0" fontId="20" fillId="0" borderId="23" xfId="0" applyFont="1" applyBorder="1" applyAlignment="1">
      <alignment horizontal="center" vertical="center" wrapText="1"/>
    </xf>
    <xf numFmtId="0" fontId="21" fillId="0" borderId="23" xfId="0" applyFont="1" applyBorder="1" applyAlignment="1">
      <alignment horizontal="center" vertical="center" wrapText="1"/>
    </xf>
    <xf numFmtId="0" fontId="21" fillId="33" borderId="10" xfId="0" applyFont="1" applyFill="1" applyBorder="1" applyAlignment="1">
      <alignment horizontal="justify" vertical="top" wrapText="1"/>
    </xf>
    <xf numFmtId="0" fontId="21" fillId="33" borderId="11" xfId="0" applyFont="1" applyFill="1" applyBorder="1" applyAlignment="1">
      <alignment horizontal="justify" vertical="top" wrapText="1"/>
    </xf>
    <xf numFmtId="0" fontId="50" fillId="0" borderId="15" xfId="0" applyFont="1" applyBorder="1" applyAlignment="1">
      <alignment horizontal="justify" vertical="center" wrapText="1"/>
    </xf>
    <xf numFmtId="0" fontId="50" fillId="0" borderId="17" xfId="0" applyFont="1" applyBorder="1" applyAlignment="1">
      <alignment horizontal="justify" vertical="center" wrapText="1"/>
    </xf>
    <xf numFmtId="0" fontId="50" fillId="0" borderId="13" xfId="0" applyFont="1" applyBorder="1" applyAlignment="1">
      <alignment horizontal="justify" vertical="center" wrapText="1"/>
    </xf>
    <xf numFmtId="0" fontId="21" fillId="33" borderId="10" xfId="0" applyFont="1" applyFill="1" applyBorder="1" applyAlignment="1">
      <alignment vertical="top" wrapText="1"/>
    </xf>
    <xf numFmtId="0" fontId="21" fillId="33" borderId="11" xfId="0" applyFont="1" applyFill="1" applyBorder="1" applyAlignment="1">
      <alignment vertical="top" wrapText="1"/>
    </xf>
    <xf numFmtId="0" fontId="21" fillId="33" borderId="10" xfId="0" applyFont="1" applyFill="1" applyBorder="1" applyAlignment="1">
      <alignment vertical="top"/>
    </xf>
    <xf numFmtId="0" fontId="21" fillId="33" borderId="11" xfId="0" applyFont="1" applyFill="1" applyBorder="1" applyAlignment="1">
      <alignment vertical="top"/>
    </xf>
    <xf numFmtId="0" fontId="22" fillId="0" borderId="15" xfId="0" applyFont="1" applyBorder="1" applyAlignment="1">
      <alignment horizontal="justify" vertical="top" wrapText="1"/>
    </xf>
    <xf numFmtId="0" fontId="22" fillId="0" borderId="17" xfId="0" applyFont="1" applyBorder="1" applyAlignment="1">
      <alignment horizontal="justify" vertical="top" wrapText="1"/>
    </xf>
    <xf numFmtId="0" fontId="22" fillId="0" borderId="13" xfId="0" applyFont="1" applyBorder="1" applyAlignment="1">
      <alignment horizontal="justify" vertical="top" wrapText="1"/>
    </xf>
    <xf numFmtId="0" fontId="50" fillId="0" borderId="15" xfId="0" applyFont="1" applyBorder="1" applyAlignment="1">
      <alignment horizontal="left" vertical="center" wrapText="1"/>
    </xf>
    <xf numFmtId="0" fontId="50" fillId="0" borderId="17" xfId="0" applyFont="1" applyBorder="1" applyAlignment="1">
      <alignment horizontal="left" vertical="center" wrapText="1"/>
    </xf>
    <xf numFmtId="0" fontId="50" fillId="0" borderId="13" xfId="0" applyFont="1" applyBorder="1" applyAlignment="1">
      <alignment horizontal="left" vertical="center" wrapText="1"/>
    </xf>
    <xf numFmtId="0" fontId="50" fillId="0" borderId="15" xfId="0" applyFont="1" applyBorder="1" applyAlignment="1">
      <alignment horizontal="center" vertical="center" wrapText="1"/>
    </xf>
    <xf numFmtId="0" fontId="50" fillId="0" borderId="17" xfId="0" applyFont="1" applyBorder="1" applyAlignment="1">
      <alignment horizontal="center" vertical="center" wrapText="1"/>
    </xf>
    <xf numFmtId="0" fontId="50" fillId="0" borderId="13" xfId="0" applyFont="1" applyBorder="1" applyAlignment="1">
      <alignment horizontal="center" vertical="center" wrapText="1"/>
    </xf>
    <xf numFmtId="0" fontId="50" fillId="0" borderId="10" xfId="0" applyFont="1" applyBorder="1" applyAlignment="1">
      <alignment horizontal="justify" vertical="center" wrapText="1"/>
    </xf>
    <xf numFmtId="0" fontId="50" fillId="0" borderId="12" xfId="0" applyFont="1" applyBorder="1" applyAlignment="1">
      <alignment horizontal="justify" vertical="center" wrapText="1"/>
    </xf>
    <xf numFmtId="0" fontId="50" fillId="0" borderId="11" xfId="0" applyFont="1" applyBorder="1" applyAlignment="1">
      <alignment horizontal="justify" vertical="center" wrapText="1"/>
    </xf>
  </cellXfs>
  <cellStyles count="2330">
    <cellStyle name="20% - Énfasis1" xfId="1" builtinId="30" customBuiltin="1"/>
    <cellStyle name="20% - Énfasis1 2" xfId="51" xr:uid="{00000000-0005-0000-0000-000001000000}"/>
    <cellStyle name="20% - Énfasis1 2 2" xfId="65" xr:uid="{00000000-0005-0000-0000-000002000000}"/>
    <cellStyle name="20% - Énfasis1 2 2 2" xfId="52" xr:uid="{00000000-0005-0000-0000-000003000000}"/>
    <cellStyle name="20% - Énfasis1 2 2 2 2" xfId="1986" xr:uid="{00000000-0005-0000-0000-000004000000}"/>
    <cellStyle name="20% - Énfasis1 2 2 2 3" xfId="2164" xr:uid="{00000000-0005-0000-0000-000005000000}"/>
    <cellStyle name="20% - Énfasis1 2 2 2 4" xfId="1171" xr:uid="{00000000-0005-0000-0000-000006000000}"/>
    <cellStyle name="20% - Énfasis1 2 2 3" xfId="1579" xr:uid="{00000000-0005-0000-0000-000007000000}"/>
    <cellStyle name="20% - Énfasis1 2 2 4" xfId="2171" xr:uid="{00000000-0005-0000-0000-000008000000}"/>
    <cellStyle name="20% - Énfasis1 2 2 5" xfId="755" xr:uid="{00000000-0005-0000-0000-000009000000}"/>
    <cellStyle name="20% - Énfasis1 2 3" xfId="53" xr:uid="{00000000-0005-0000-0000-00000A000000}"/>
    <cellStyle name="20% - Énfasis1 2 3 2" xfId="1300" xr:uid="{00000000-0005-0000-0000-00000B000000}"/>
    <cellStyle name="20% - Énfasis1 2 3 2 2" xfId="2115" xr:uid="{00000000-0005-0000-0000-00000C000000}"/>
    <cellStyle name="20% - Énfasis1 2 3 3" xfId="1708" xr:uid="{00000000-0005-0000-0000-00000D000000}"/>
    <cellStyle name="20% - Énfasis1 2 3 4" xfId="2165" xr:uid="{00000000-0005-0000-0000-00000E000000}"/>
    <cellStyle name="20% - Énfasis1 2 3 5" xfId="892" xr:uid="{00000000-0005-0000-0000-00000F000000}"/>
    <cellStyle name="20% - Énfasis1 2 4" xfId="1036" xr:uid="{00000000-0005-0000-0000-000010000000}"/>
    <cellStyle name="20% - Énfasis1 2 4 2" xfId="1851" xr:uid="{00000000-0005-0000-0000-000011000000}"/>
    <cellStyle name="20% - Énfasis1 2 5" xfId="617" xr:uid="{00000000-0005-0000-0000-000012000000}"/>
    <cellStyle name="20% - Énfasis1 2 6" xfId="1444" xr:uid="{00000000-0005-0000-0000-000013000000}"/>
    <cellStyle name="20% - Énfasis1 2 7" xfId="2163" xr:uid="{00000000-0005-0000-0000-000014000000}"/>
    <cellStyle name="20% - Énfasis1 2 8" xfId="483" xr:uid="{00000000-0005-0000-0000-000015000000}"/>
    <cellStyle name="20% - Énfasis1 3" xfId="67" xr:uid="{00000000-0005-0000-0000-000016000000}"/>
    <cellStyle name="20% - Énfasis1 3 2" xfId="68" xr:uid="{00000000-0005-0000-0000-000017000000}"/>
    <cellStyle name="20% - Énfasis1 3 2 2" xfId="69" xr:uid="{00000000-0005-0000-0000-000018000000}"/>
    <cellStyle name="20% - Énfasis1 3 2 2 2" xfId="2174" xr:uid="{00000000-0005-0000-0000-000019000000}"/>
    <cellStyle name="20% - Énfasis1 3 2 2 3" xfId="1890" xr:uid="{00000000-0005-0000-0000-00001A000000}"/>
    <cellStyle name="20% - Énfasis1 3 2 3" xfId="2173" xr:uid="{00000000-0005-0000-0000-00001B000000}"/>
    <cellStyle name="20% - Énfasis1 3 2 4" xfId="1075" xr:uid="{00000000-0005-0000-0000-00001C000000}"/>
    <cellStyle name="20% - Énfasis1 3 3" xfId="70" xr:uid="{00000000-0005-0000-0000-00001D000000}"/>
    <cellStyle name="20% - Énfasis1 3 3 2" xfId="2175" xr:uid="{00000000-0005-0000-0000-00001E000000}"/>
    <cellStyle name="20% - Énfasis1 3 3 3" xfId="1483" xr:uid="{00000000-0005-0000-0000-00001F000000}"/>
    <cellStyle name="20% - Énfasis1 3 4" xfId="2172" xr:uid="{00000000-0005-0000-0000-000020000000}"/>
    <cellStyle name="20% - Énfasis1 3 5" xfId="656" xr:uid="{00000000-0005-0000-0000-000021000000}"/>
    <cellStyle name="20% - Énfasis1 4" xfId="71" xr:uid="{00000000-0005-0000-0000-000022000000}"/>
    <cellStyle name="20% - Énfasis1 4 2" xfId="72" xr:uid="{00000000-0005-0000-0000-000023000000}"/>
    <cellStyle name="20% - Énfasis1 4 2 2" xfId="73" xr:uid="{00000000-0005-0000-0000-000024000000}"/>
    <cellStyle name="20% - Énfasis1 4 2 2 2" xfId="2178" xr:uid="{00000000-0005-0000-0000-000025000000}"/>
    <cellStyle name="20% - Énfasis1 4 2 2 3" xfId="2029" xr:uid="{00000000-0005-0000-0000-000026000000}"/>
    <cellStyle name="20% - Énfasis1 4 2 3" xfId="2177" xr:uid="{00000000-0005-0000-0000-000027000000}"/>
    <cellStyle name="20% - Énfasis1 4 2 4" xfId="1214" xr:uid="{00000000-0005-0000-0000-000028000000}"/>
    <cellStyle name="20% - Énfasis1 4 3" xfId="74" xr:uid="{00000000-0005-0000-0000-000029000000}"/>
    <cellStyle name="20% - Énfasis1 4 3 2" xfId="2179" xr:uid="{00000000-0005-0000-0000-00002A000000}"/>
    <cellStyle name="20% - Énfasis1 4 3 3" xfId="1622" xr:uid="{00000000-0005-0000-0000-00002B000000}"/>
    <cellStyle name="20% - Énfasis1 4 4" xfId="2176" xr:uid="{00000000-0005-0000-0000-00002C000000}"/>
    <cellStyle name="20% - Énfasis1 4 5" xfId="806" xr:uid="{00000000-0005-0000-0000-00002D000000}"/>
    <cellStyle name="20% - Énfasis1 5" xfId="938" xr:uid="{00000000-0005-0000-0000-00002E000000}"/>
    <cellStyle name="20% - Énfasis1 5 2" xfId="1754" xr:uid="{00000000-0005-0000-0000-00002F000000}"/>
    <cellStyle name="20% - Énfasis1 6" xfId="526" xr:uid="{00000000-0005-0000-0000-000030000000}"/>
    <cellStyle name="20% - Énfasis1 7" xfId="1353" xr:uid="{00000000-0005-0000-0000-000031000000}"/>
    <cellStyle name="20% - Énfasis2" xfId="2" builtinId="34" customBuiltin="1"/>
    <cellStyle name="20% - Énfasis2 2" xfId="75" xr:uid="{00000000-0005-0000-0000-000033000000}"/>
    <cellStyle name="20% - Énfasis2 2 2" xfId="76" xr:uid="{00000000-0005-0000-0000-000034000000}"/>
    <cellStyle name="20% - Énfasis2 2 2 2" xfId="77" xr:uid="{00000000-0005-0000-0000-000035000000}"/>
    <cellStyle name="20% - Énfasis2 2 2 2 2" xfId="1988" xr:uid="{00000000-0005-0000-0000-000036000000}"/>
    <cellStyle name="20% - Énfasis2 2 2 2 3" xfId="2182" xr:uid="{00000000-0005-0000-0000-000037000000}"/>
    <cellStyle name="20% - Énfasis2 2 2 2 4" xfId="1173" xr:uid="{00000000-0005-0000-0000-000038000000}"/>
    <cellStyle name="20% - Énfasis2 2 2 3" xfId="1581" xr:uid="{00000000-0005-0000-0000-000039000000}"/>
    <cellStyle name="20% - Énfasis2 2 2 4" xfId="2181" xr:uid="{00000000-0005-0000-0000-00003A000000}"/>
    <cellStyle name="20% - Énfasis2 2 2 5" xfId="757" xr:uid="{00000000-0005-0000-0000-00003B000000}"/>
    <cellStyle name="20% - Énfasis2 2 3" xfId="78" xr:uid="{00000000-0005-0000-0000-00003C000000}"/>
    <cellStyle name="20% - Énfasis2 2 3 2" xfId="1302" xr:uid="{00000000-0005-0000-0000-00003D000000}"/>
    <cellStyle name="20% - Énfasis2 2 3 2 2" xfId="2117" xr:uid="{00000000-0005-0000-0000-00003E000000}"/>
    <cellStyle name="20% - Énfasis2 2 3 3" xfId="1710" xr:uid="{00000000-0005-0000-0000-00003F000000}"/>
    <cellStyle name="20% - Énfasis2 2 3 4" xfId="2183" xr:uid="{00000000-0005-0000-0000-000040000000}"/>
    <cellStyle name="20% - Énfasis2 2 3 5" xfId="894" xr:uid="{00000000-0005-0000-0000-000041000000}"/>
    <cellStyle name="20% - Énfasis2 2 4" xfId="1038" xr:uid="{00000000-0005-0000-0000-000042000000}"/>
    <cellStyle name="20% - Énfasis2 2 4 2" xfId="1853" xr:uid="{00000000-0005-0000-0000-000043000000}"/>
    <cellStyle name="20% - Énfasis2 2 5" xfId="619" xr:uid="{00000000-0005-0000-0000-000044000000}"/>
    <cellStyle name="20% - Énfasis2 2 6" xfId="1446" xr:uid="{00000000-0005-0000-0000-000045000000}"/>
    <cellStyle name="20% - Énfasis2 2 7" xfId="2180" xr:uid="{00000000-0005-0000-0000-000046000000}"/>
    <cellStyle name="20% - Énfasis2 2 8" xfId="485" xr:uid="{00000000-0005-0000-0000-000047000000}"/>
    <cellStyle name="20% - Énfasis2 3" xfId="79" xr:uid="{00000000-0005-0000-0000-000048000000}"/>
    <cellStyle name="20% - Énfasis2 3 2" xfId="80" xr:uid="{00000000-0005-0000-0000-000049000000}"/>
    <cellStyle name="20% - Énfasis2 3 2 2" xfId="81" xr:uid="{00000000-0005-0000-0000-00004A000000}"/>
    <cellStyle name="20% - Énfasis2 3 2 2 2" xfId="2186" xr:uid="{00000000-0005-0000-0000-00004B000000}"/>
    <cellStyle name="20% - Énfasis2 3 2 2 3" xfId="1892" xr:uid="{00000000-0005-0000-0000-00004C000000}"/>
    <cellStyle name="20% - Énfasis2 3 2 3" xfId="2185" xr:uid="{00000000-0005-0000-0000-00004D000000}"/>
    <cellStyle name="20% - Énfasis2 3 2 4" xfId="1077" xr:uid="{00000000-0005-0000-0000-00004E000000}"/>
    <cellStyle name="20% - Énfasis2 3 3" xfId="82" xr:uid="{00000000-0005-0000-0000-00004F000000}"/>
    <cellStyle name="20% - Énfasis2 3 3 2" xfId="2187" xr:uid="{00000000-0005-0000-0000-000050000000}"/>
    <cellStyle name="20% - Énfasis2 3 3 3" xfId="1485" xr:uid="{00000000-0005-0000-0000-000051000000}"/>
    <cellStyle name="20% - Énfasis2 3 4" xfId="2184" xr:uid="{00000000-0005-0000-0000-000052000000}"/>
    <cellStyle name="20% - Énfasis2 3 5" xfId="658" xr:uid="{00000000-0005-0000-0000-000053000000}"/>
    <cellStyle name="20% - Énfasis2 4" xfId="83" xr:uid="{00000000-0005-0000-0000-000054000000}"/>
    <cellStyle name="20% - Énfasis2 4 2" xfId="84" xr:uid="{00000000-0005-0000-0000-000055000000}"/>
    <cellStyle name="20% - Énfasis2 4 2 2" xfId="85" xr:uid="{00000000-0005-0000-0000-000056000000}"/>
    <cellStyle name="20% - Énfasis2 4 2 2 2" xfId="2190" xr:uid="{00000000-0005-0000-0000-000057000000}"/>
    <cellStyle name="20% - Énfasis2 4 2 2 3" xfId="2031" xr:uid="{00000000-0005-0000-0000-000058000000}"/>
    <cellStyle name="20% - Énfasis2 4 2 3" xfId="2189" xr:uid="{00000000-0005-0000-0000-000059000000}"/>
    <cellStyle name="20% - Énfasis2 4 2 4" xfId="1216" xr:uid="{00000000-0005-0000-0000-00005A000000}"/>
    <cellStyle name="20% - Énfasis2 4 3" xfId="86" xr:uid="{00000000-0005-0000-0000-00005B000000}"/>
    <cellStyle name="20% - Énfasis2 4 3 2" xfId="2191" xr:uid="{00000000-0005-0000-0000-00005C000000}"/>
    <cellStyle name="20% - Énfasis2 4 3 3" xfId="1624" xr:uid="{00000000-0005-0000-0000-00005D000000}"/>
    <cellStyle name="20% - Énfasis2 4 4" xfId="2188" xr:uid="{00000000-0005-0000-0000-00005E000000}"/>
    <cellStyle name="20% - Énfasis2 4 5" xfId="808" xr:uid="{00000000-0005-0000-0000-00005F000000}"/>
    <cellStyle name="20% - Énfasis2 5" xfId="940" xr:uid="{00000000-0005-0000-0000-000060000000}"/>
    <cellStyle name="20% - Énfasis2 5 2" xfId="1756" xr:uid="{00000000-0005-0000-0000-000061000000}"/>
    <cellStyle name="20% - Énfasis2 6" xfId="528" xr:uid="{00000000-0005-0000-0000-000062000000}"/>
    <cellStyle name="20% - Énfasis2 7" xfId="1355" xr:uid="{00000000-0005-0000-0000-000063000000}"/>
    <cellStyle name="20% - Énfasis3" xfId="3" builtinId="38" customBuiltin="1"/>
    <cellStyle name="20% - Énfasis3 2" xfId="87" xr:uid="{00000000-0005-0000-0000-000065000000}"/>
    <cellStyle name="20% - Énfasis3 2 2" xfId="88" xr:uid="{00000000-0005-0000-0000-000066000000}"/>
    <cellStyle name="20% - Énfasis3 2 2 2" xfId="89" xr:uid="{00000000-0005-0000-0000-000067000000}"/>
    <cellStyle name="20% - Énfasis3 2 2 2 2" xfId="1990" xr:uid="{00000000-0005-0000-0000-000068000000}"/>
    <cellStyle name="20% - Énfasis3 2 2 2 3" xfId="2194" xr:uid="{00000000-0005-0000-0000-000069000000}"/>
    <cellStyle name="20% - Énfasis3 2 2 2 4" xfId="1175" xr:uid="{00000000-0005-0000-0000-00006A000000}"/>
    <cellStyle name="20% - Énfasis3 2 2 3" xfId="1583" xr:uid="{00000000-0005-0000-0000-00006B000000}"/>
    <cellStyle name="20% - Énfasis3 2 2 4" xfId="2193" xr:uid="{00000000-0005-0000-0000-00006C000000}"/>
    <cellStyle name="20% - Énfasis3 2 2 5" xfId="759" xr:uid="{00000000-0005-0000-0000-00006D000000}"/>
    <cellStyle name="20% - Énfasis3 2 3" xfId="90" xr:uid="{00000000-0005-0000-0000-00006E000000}"/>
    <cellStyle name="20% - Énfasis3 2 3 2" xfId="1304" xr:uid="{00000000-0005-0000-0000-00006F000000}"/>
    <cellStyle name="20% - Énfasis3 2 3 2 2" xfId="2119" xr:uid="{00000000-0005-0000-0000-000070000000}"/>
    <cellStyle name="20% - Énfasis3 2 3 3" xfId="1712" xr:uid="{00000000-0005-0000-0000-000071000000}"/>
    <cellStyle name="20% - Énfasis3 2 3 4" xfId="2195" xr:uid="{00000000-0005-0000-0000-000072000000}"/>
    <cellStyle name="20% - Énfasis3 2 3 5" xfId="896" xr:uid="{00000000-0005-0000-0000-000073000000}"/>
    <cellStyle name="20% - Énfasis3 2 4" xfId="1040" xr:uid="{00000000-0005-0000-0000-000074000000}"/>
    <cellStyle name="20% - Énfasis3 2 4 2" xfId="1855" xr:uid="{00000000-0005-0000-0000-000075000000}"/>
    <cellStyle name="20% - Énfasis3 2 5" xfId="621" xr:uid="{00000000-0005-0000-0000-000076000000}"/>
    <cellStyle name="20% - Énfasis3 2 6" xfId="1448" xr:uid="{00000000-0005-0000-0000-000077000000}"/>
    <cellStyle name="20% - Énfasis3 2 7" xfId="2192" xr:uid="{00000000-0005-0000-0000-000078000000}"/>
    <cellStyle name="20% - Énfasis3 2 8" xfId="487" xr:uid="{00000000-0005-0000-0000-000079000000}"/>
    <cellStyle name="20% - Énfasis3 3" xfId="91" xr:uid="{00000000-0005-0000-0000-00007A000000}"/>
    <cellStyle name="20% - Énfasis3 3 2" xfId="92" xr:uid="{00000000-0005-0000-0000-00007B000000}"/>
    <cellStyle name="20% - Énfasis3 3 2 2" xfId="93" xr:uid="{00000000-0005-0000-0000-00007C000000}"/>
    <cellStyle name="20% - Énfasis3 3 2 2 2" xfId="2198" xr:uid="{00000000-0005-0000-0000-00007D000000}"/>
    <cellStyle name="20% - Énfasis3 3 2 2 3" xfId="1894" xr:uid="{00000000-0005-0000-0000-00007E000000}"/>
    <cellStyle name="20% - Énfasis3 3 2 3" xfId="2197" xr:uid="{00000000-0005-0000-0000-00007F000000}"/>
    <cellStyle name="20% - Énfasis3 3 2 4" xfId="1079" xr:uid="{00000000-0005-0000-0000-000080000000}"/>
    <cellStyle name="20% - Énfasis3 3 3" xfId="94" xr:uid="{00000000-0005-0000-0000-000081000000}"/>
    <cellStyle name="20% - Énfasis3 3 3 2" xfId="2199" xr:uid="{00000000-0005-0000-0000-000082000000}"/>
    <cellStyle name="20% - Énfasis3 3 3 3" xfId="1487" xr:uid="{00000000-0005-0000-0000-000083000000}"/>
    <cellStyle name="20% - Énfasis3 3 4" xfId="2196" xr:uid="{00000000-0005-0000-0000-000084000000}"/>
    <cellStyle name="20% - Énfasis3 3 5" xfId="660" xr:uid="{00000000-0005-0000-0000-000085000000}"/>
    <cellStyle name="20% - Énfasis3 4" xfId="95" xr:uid="{00000000-0005-0000-0000-000086000000}"/>
    <cellStyle name="20% - Énfasis3 4 2" xfId="96" xr:uid="{00000000-0005-0000-0000-000087000000}"/>
    <cellStyle name="20% - Énfasis3 4 2 2" xfId="97" xr:uid="{00000000-0005-0000-0000-000088000000}"/>
    <cellStyle name="20% - Énfasis3 4 2 2 2" xfId="2202" xr:uid="{00000000-0005-0000-0000-000089000000}"/>
    <cellStyle name="20% - Énfasis3 4 2 2 3" xfId="2033" xr:uid="{00000000-0005-0000-0000-00008A000000}"/>
    <cellStyle name="20% - Énfasis3 4 2 3" xfId="2201" xr:uid="{00000000-0005-0000-0000-00008B000000}"/>
    <cellStyle name="20% - Énfasis3 4 2 4" xfId="1218" xr:uid="{00000000-0005-0000-0000-00008C000000}"/>
    <cellStyle name="20% - Énfasis3 4 3" xfId="98" xr:uid="{00000000-0005-0000-0000-00008D000000}"/>
    <cellStyle name="20% - Énfasis3 4 3 2" xfId="2203" xr:uid="{00000000-0005-0000-0000-00008E000000}"/>
    <cellStyle name="20% - Énfasis3 4 3 3" xfId="1626" xr:uid="{00000000-0005-0000-0000-00008F000000}"/>
    <cellStyle name="20% - Énfasis3 4 4" xfId="2200" xr:uid="{00000000-0005-0000-0000-000090000000}"/>
    <cellStyle name="20% - Énfasis3 4 5" xfId="810" xr:uid="{00000000-0005-0000-0000-000091000000}"/>
    <cellStyle name="20% - Énfasis3 5" xfId="942" xr:uid="{00000000-0005-0000-0000-000092000000}"/>
    <cellStyle name="20% - Énfasis3 5 2" xfId="1758" xr:uid="{00000000-0005-0000-0000-000093000000}"/>
    <cellStyle name="20% - Énfasis3 6" xfId="530" xr:uid="{00000000-0005-0000-0000-000094000000}"/>
    <cellStyle name="20% - Énfasis3 7" xfId="1357" xr:uid="{00000000-0005-0000-0000-000095000000}"/>
    <cellStyle name="20% - Énfasis4" xfId="4" builtinId="42" customBuiltin="1"/>
    <cellStyle name="20% - Énfasis4 2" xfId="99" xr:uid="{00000000-0005-0000-0000-000097000000}"/>
    <cellStyle name="20% - Énfasis4 2 2" xfId="100" xr:uid="{00000000-0005-0000-0000-000098000000}"/>
    <cellStyle name="20% - Énfasis4 2 2 2" xfId="101" xr:uid="{00000000-0005-0000-0000-000099000000}"/>
    <cellStyle name="20% - Énfasis4 2 2 2 2" xfId="1992" xr:uid="{00000000-0005-0000-0000-00009A000000}"/>
    <cellStyle name="20% - Énfasis4 2 2 2 3" xfId="2206" xr:uid="{00000000-0005-0000-0000-00009B000000}"/>
    <cellStyle name="20% - Énfasis4 2 2 2 4" xfId="1177" xr:uid="{00000000-0005-0000-0000-00009C000000}"/>
    <cellStyle name="20% - Énfasis4 2 2 3" xfId="1585" xr:uid="{00000000-0005-0000-0000-00009D000000}"/>
    <cellStyle name="20% - Énfasis4 2 2 4" xfId="2205" xr:uid="{00000000-0005-0000-0000-00009E000000}"/>
    <cellStyle name="20% - Énfasis4 2 2 5" xfId="761" xr:uid="{00000000-0005-0000-0000-00009F000000}"/>
    <cellStyle name="20% - Énfasis4 2 3" xfId="102" xr:uid="{00000000-0005-0000-0000-0000A0000000}"/>
    <cellStyle name="20% - Énfasis4 2 3 2" xfId="1306" xr:uid="{00000000-0005-0000-0000-0000A1000000}"/>
    <cellStyle name="20% - Énfasis4 2 3 2 2" xfId="2121" xr:uid="{00000000-0005-0000-0000-0000A2000000}"/>
    <cellStyle name="20% - Énfasis4 2 3 3" xfId="1714" xr:uid="{00000000-0005-0000-0000-0000A3000000}"/>
    <cellStyle name="20% - Énfasis4 2 3 4" xfId="2207" xr:uid="{00000000-0005-0000-0000-0000A4000000}"/>
    <cellStyle name="20% - Énfasis4 2 3 5" xfId="898" xr:uid="{00000000-0005-0000-0000-0000A5000000}"/>
    <cellStyle name="20% - Énfasis4 2 4" xfId="1042" xr:uid="{00000000-0005-0000-0000-0000A6000000}"/>
    <cellStyle name="20% - Énfasis4 2 4 2" xfId="1857" xr:uid="{00000000-0005-0000-0000-0000A7000000}"/>
    <cellStyle name="20% - Énfasis4 2 5" xfId="623" xr:uid="{00000000-0005-0000-0000-0000A8000000}"/>
    <cellStyle name="20% - Énfasis4 2 6" xfId="1450" xr:uid="{00000000-0005-0000-0000-0000A9000000}"/>
    <cellStyle name="20% - Énfasis4 2 7" xfId="2204" xr:uid="{00000000-0005-0000-0000-0000AA000000}"/>
    <cellStyle name="20% - Énfasis4 2 8" xfId="489" xr:uid="{00000000-0005-0000-0000-0000AB000000}"/>
    <cellStyle name="20% - Énfasis4 3" xfId="103" xr:uid="{00000000-0005-0000-0000-0000AC000000}"/>
    <cellStyle name="20% - Énfasis4 3 2" xfId="104" xr:uid="{00000000-0005-0000-0000-0000AD000000}"/>
    <cellStyle name="20% - Énfasis4 3 2 2" xfId="105" xr:uid="{00000000-0005-0000-0000-0000AE000000}"/>
    <cellStyle name="20% - Énfasis4 3 2 2 2" xfId="2210" xr:uid="{00000000-0005-0000-0000-0000AF000000}"/>
    <cellStyle name="20% - Énfasis4 3 2 2 3" xfId="1896" xr:uid="{00000000-0005-0000-0000-0000B0000000}"/>
    <cellStyle name="20% - Énfasis4 3 2 3" xfId="2209" xr:uid="{00000000-0005-0000-0000-0000B1000000}"/>
    <cellStyle name="20% - Énfasis4 3 2 4" xfId="1081" xr:uid="{00000000-0005-0000-0000-0000B2000000}"/>
    <cellStyle name="20% - Énfasis4 3 3" xfId="106" xr:uid="{00000000-0005-0000-0000-0000B3000000}"/>
    <cellStyle name="20% - Énfasis4 3 3 2" xfId="2211" xr:uid="{00000000-0005-0000-0000-0000B4000000}"/>
    <cellStyle name="20% - Énfasis4 3 3 3" xfId="1489" xr:uid="{00000000-0005-0000-0000-0000B5000000}"/>
    <cellStyle name="20% - Énfasis4 3 4" xfId="2208" xr:uid="{00000000-0005-0000-0000-0000B6000000}"/>
    <cellStyle name="20% - Énfasis4 3 5" xfId="662" xr:uid="{00000000-0005-0000-0000-0000B7000000}"/>
    <cellStyle name="20% - Énfasis4 4" xfId="107" xr:uid="{00000000-0005-0000-0000-0000B8000000}"/>
    <cellStyle name="20% - Énfasis4 4 2" xfId="108" xr:uid="{00000000-0005-0000-0000-0000B9000000}"/>
    <cellStyle name="20% - Énfasis4 4 2 2" xfId="109" xr:uid="{00000000-0005-0000-0000-0000BA000000}"/>
    <cellStyle name="20% - Énfasis4 4 2 2 2" xfId="2214" xr:uid="{00000000-0005-0000-0000-0000BB000000}"/>
    <cellStyle name="20% - Énfasis4 4 2 2 3" xfId="2035" xr:uid="{00000000-0005-0000-0000-0000BC000000}"/>
    <cellStyle name="20% - Énfasis4 4 2 3" xfId="2213" xr:uid="{00000000-0005-0000-0000-0000BD000000}"/>
    <cellStyle name="20% - Énfasis4 4 2 4" xfId="1220" xr:uid="{00000000-0005-0000-0000-0000BE000000}"/>
    <cellStyle name="20% - Énfasis4 4 3" xfId="110" xr:uid="{00000000-0005-0000-0000-0000BF000000}"/>
    <cellStyle name="20% - Énfasis4 4 3 2" xfId="2215" xr:uid="{00000000-0005-0000-0000-0000C0000000}"/>
    <cellStyle name="20% - Énfasis4 4 3 3" xfId="1628" xr:uid="{00000000-0005-0000-0000-0000C1000000}"/>
    <cellStyle name="20% - Énfasis4 4 4" xfId="2212" xr:uid="{00000000-0005-0000-0000-0000C2000000}"/>
    <cellStyle name="20% - Énfasis4 4 5" xfId="812" xr:uid="{00000000-0005-0000-0000-0000C3000000}"/>
    <cellStyle name="20% - Énfasis4 5" xfId="944" xr:uid="{00000000-0005-0000-0000-0000C4000000}"/>
    <cellStyle name="20% - Énfasis4 5 2" xfId="1760" xr:uid="{00000000-0005-0000-0000-0000C5000000}"/>
    <cellStyle name="20% - Énfasis4 6" xfId="532" xr:uid="{00000000-0005-0000-0000-0000C6000000}"/>
    <cellStyle name="20% - Énfasis4 7" xfId="1359" xr:uid="{00000000-0005-0000-0000-0000C7000000}"/>
    <cellStyle name="20% - Énfasis5" xfId="5" builtinId="46" customBuiltin="1"/>
    <cellStyle name="20% - Énfasis5 2" xfId="111" xr:uid="{00000000-0005-0000-0000-0000C9000000}"/>
    <cellStyle name="20% - Énfasis5 2 2" xfId="112" xr:uid="{00000000-0005-0000-0000-0000CA000000}"/>
    <cellStyle name="20% - Énfasis5 2 2 2" xfId="113" xr:uid="{00000000-0005-0000-0000-0000CB000000}"/>
    <cellStyle name="20% - Énfasis5 2 2 2 2" xfId="1994" xr:uid="{00000000-0005-0000-0000-0000CC000000}"/>
    <cellStyle name="20% - Énfasis5 2 2 2 3" xfId="2218" xr:uid="{00000000-0005-0000-0000-0000CD000000}"/>
    <cellStyle name="20% - Énfasis5 2 2 2 4" xfId="1179" xr:uid="{00000000-0005-0000-0000-0000CE000000}"/>
    <cellStyle name="20% - Énfasis5 2 2 3" xfId="1587" xr:uid="{00000000-0005-0000-0000-0000CF000000}"/>
    <cellStyle name="20% - Énfasis5 2 2 4" xfId="2217" xr:uid="{00000000-0005-0000-0000-0000D0000000}"/>
    <cellStyle name="20% - Énfasis5 2 2 5" xfId="763" xr:uid="{00000000-0005-0000-0000-0000D1000000}"/>
    <cellStyle name="20% - Énfasis5 2 3" xfId="114" xr:uid="{00000000-0005-0000-0000-0000D2000000}"/>
    <cellStyle name="20% - Énfasis5 2 3 2" xfId="1308" xr:uid="{00000000-0005-0000-0000-0000D3000000}"/>
    <cellStyle name="20% - Énfasis5 2 3 2 2" xfId="2123" xr:uid="{00000000-0005-0000-0000-0000D4000000}"/>
    <cellStyle name="20% - Énfasis5 2 3 3" xfId="1716" xr:uid="{00000000-0005-0000-0000-0000D5000000}"/>
    <cellStyle name="20% - Énfasis5 2 3 4" xfId="2219" xr:uid="{00000000-0005-0000-0000-0000D6000000}"/>
    <cellStyle name="20% - Énfasis5 2 3 5" xfId="900" xr:uid="{00000000-0005-0000-0000-0000D7000000}"/>
    <cellStyle name="20% - Énfasis5 2 4" xfId="1044" xr:uid="{00000000-0005-0000-0000-0000D8000000}"/>
    <cellStyle name="20% - Énfasis5 2 4 2" xfId="1859" xr:uid="{00000000-0005-0000-0000-0000D9000000}"/>
    <cellStyle name="20% - Énfasis5 2 5" xfId="625" xr:uid="{00000000-0005-0000-0000-0000DA000000}"/>
    <cellStyle name="20% - Énfasis5 2 6" xfId="1452" xr:uid="{00000000-0005-0000-0000-0000DB000000}"/>
    <cellStyle name="20% - Énfasis5 2 7" xfId="2216" xr:uid="{00000000-0005-0000-0000-0000DC000000}"/>
    <cellStyle name="20% - Énfasis5 2 8" xfId="491" xr:uid="{00000000-0005-0000-0000-0000DD000000}"/>
    <cellStyle name="20% - Énfasis5 3" xfId="115" xr:uid="{00000000-0005-0000-0000-0000DE000000}"/>
    <cellStyle name="20% - Énfasis5 3 2" xfId="116" xr:uid="{00000000-0005-0000-0000-0000DF000000}"/>
    <cellStyle name="20% - Énfasis5 3 2 2" xfId="117" xr:uid="{00000000-0005-0000-0000-0000E0000000}"/>
    <cellStyle name="20% - Énfasis5 3 2 2 2" xfId="2222" xr:uid="{00000000-0005-0000-0000-0000E1000000}"/>
    <cellStyle name="20% - Énfasis5 3 2 2 3" xfId="1898" xr:uid="{00000000-0005-0000-0000-0000E2000000}"/>
    <cellStyle name="20% - Énfasis5 3 2 3" xfId="2221" xr:uid="{00000000-0005-0000-0000-0000E3000000}"/>
    <cellStyle name="20% - Énfasis5 3 2 4" xfId="1083" xr:uid="{00000000-0005-0000-0000-0000E4000000}"/>
    <cellStyle name="20% - Énfasis5 3 3" xfId="118" xr:uid="{00000000-0005-0000-0000-0000E5000000}"/>
    <cellStyle name="20% - Énfasis5 3 3 2" xfId="2223" xr:uid="{00000000-0005-0000-0000-0000E6000000}"/>
    <cellStyle name="20% - Énfasis5 3 3 3" xfId="1491" xr:uid="{00000000-0005-0000-0000-0000E7000000}"/>
    <cellStyle name="20% - Énfasis5 3 4" xfId="2220" xr:uid="{00000000-0005-0000-0000-0000E8000000}"/>
    <cellStyle name="20% - Énfasis5 3 5" xfId="664" xr:uid="{00000000-0005-0000-0000-0000E9000000}"/>
    <cellStyle name="20% - Énfasis5 4" xfId="119" xr:uid="{00000000-0005-0000-0000-0000EA000000}"/>
    <cellStyle name="20% - Énfasis5 4 2" xfId="120" xr:uid="{00000000-0005-0000-0000-0000EB000000}"/>
    <cellStyle name="20% - Énfasis5 4 2 2" xfId="121" xr:uid="{00000000-0005-0000-0000-0000EC000000}"/>
    <cellStyle name="20% - Énfasis5 4 2 2 2" xfId="2226" xr:uid="{00000000-0005-0000-0000-0000ED000000}"/>
    <cellStyle name="20% - Énfasis5 4 2 2 3" xfId="2037" xr:uid="{00000000-0005-0000-0000-0000EE000000}"/>
    <cellStyle name="20% - Énfasis5 4 2 3" xfId="2225" xr:uid="{00000000-0005-0000-0000-0000EF000000}"/>
    <cellStyle name="20% - Énfasis5 4 2 4" xfId="1222" xr:uid="{00000000-0005-0000-0000-0000F0000000}"/>
    <cellStyle name="20% - Énfasis5 4 3" xfId="122" xr:uid="{00000000-0005-0000-0000-0000F1000000}"/>
    <cellStyle name="20% - Énfasis5 4 3 2" xfId="2227" xr:uid="{00000000-0005-0000-0000-0000F2000000}"/>
    <cellStyle name="20% - Énfasis5 4 3 3" xfId="1630" xr:uid="{00000000-0005-0000-0000-0000F3000000}"/>
    <cellStyle name="20% - Énfasis5 4 4" xfId="2224" xr:uid="{00000000-0005-0000-0000-0000F4000000}"/>
    <cellStyle name="20% - Énfasis5 4 5" xfId="814" xr:uid="{00000000-0005-0000-0000-0000F5000000}"/>
    <cellStyle name="20% - Énfasis5 5" xfId="946" xr:uid="{00000000-0005-0000-0000-0000F6000000}"/>
    <cellStyle name="20% - Énfasis5 5 2" xfId="1762" xr:uid="{00000000-0005-0000-0000-0000F7000000}"/>
    <cellStyle name="20% - Énfasis5 6" xfId="534" xr:uid="{00000000-0005-0000-0000-0000F8000000}"/>
    <cellStyle name="20% - Énfasis5 7" xfId="1361" xr:uid="{00000000-0005-0000-0000-0000F9000000}"/>
    <cellStyle name="20% - Énfasis6" xfId="6" builtinId="50" customBuiltin="1"/>
    <cellStyle name="20% - Énfasis6 2" xfId="123" xr:uid="{00000000-0005-0000-0000-0000FB000000}"/>
    <cellStyle name="20% - Énfasis6 2 2" xfId="124" xr:uid="{00000000-0005-0000-0000-0000FC000000}"/>
    <cellStyle name="20% - Énfasis6 2 2 2" xfId="125" xr:uid="{00000000-0005-0000-0000-0000FD000000}"/>
    <cellStyle name="20% - Énfasis6 2 2 2 2" xfId="1996" xr:uid="{00000000-0005-0000-0000-0000FE000000}"/>
    <cellStyle name="20% - Énfasis6 2 2 2 3" xfId="2230" xr:uid="{00000000-0005-0000-0000-0000FF000000}"/>
    <cellStyle name="20% - Énfasis6 2 2 2 4" xfId="1181" xr:uid="{00000000-0005-0000-0000-000000010000}"/>
    <cellStyle name="20% - Énfasis6 2 2 3" xfId="1589" xr:uid="{00000000-0005-0000-0000-000001010000}"/>
    <cellStyle name="20% - Énfasis6 2 2 4" xfId="2229" xr:uid="{00000000-0005-0000-0000-000002010000}"/>
    <cellStyle name="20% - Énfasis6 2 2 5" xfId="765" xr:uid="{00000000-0005-0000-0000-000003010000}"/>
    <cellStyle name="20% - Énfasis6 2 3" xfId="126" xr:uid="{00000000-0005-0000-0000-000004010000}"/>
    <cellStyle name="20% - Énfasis6 2 3 2" xfId="1310" xr:uid="{00000000-0005-0000-0000-000005010000}"/>
    <cellStyle name="20% - Énfasis6 2 3 2 2" xfId="2125" xr:uid="{00000000-0005-0000-0000-000006010000}"/>
    <cellStyle name="20% - Énfasis6 2 3 3" xfId="1718" xr:uid="{00000000-0005-0000-0000-000007010000}"/>
    <cellStyle name="20% - Énfasis6 2 3 4" xfId="2231" xr:uid="{00000000-0005-0000-0000-000008010000}"/>
    <cellStyle name="20% - Énfasis6 2 3 5" xfId="902" xr:uid="{00000000-0005-0000-0000-000009010000}"/>
    <cellStyle name="20% - Énfasis6 2 4" xfId="1046" xr:uid="{00000000-0005-0000-0000-00000A010000}"/>
    <cellStyle name="20% - Énfasis6 2 4 2" xfId="1861" xr:uid="{00000000-0005-0000-0000-00000B010000}"/>
    <cellStyle name="20% - Énfasis6 2 5" xfId="627" xr:uid="{00000000-0005-0000-0000-00000C010000}"/>
    <cellStyle name="20% - Énfasis6 2 6" xfId="1454" xr:uid="{00000000-0005-0000-0000-00000D010000}"/>
    <cellStyle name="20% - Énfasis6 2 7" xfId="2228" xr:uid="{00000000-0005-0000-0000-00000E010000}"/>
    <cellStyle name="20% - Énfasis6 2 8" xfId="493" xr:uid="{00000000-0005-0000-0000-00000F010000}"/>
    <cellStyle name="20% - Énfasis6 3" xfId="127" xr:uid="{00000000-0005-0000-0000-000010010000}"/>
    <cellStyle name="20% - Énfasis6 3 2" xfId="128" xr:uid="{00000000-0005-0000-0000-000011010000}"/>
    <cellStyle name="20% - Énfasis6 3 2 2" xfId="129" xr:uid="{00000000-0005-0000-0000-000012010000}"/>
    <cellStyle name="20% - Énfasis6 3 2 2 2" xfId="2234" xr:uid="{00000000-0005-0000-0000-000013010000}"/>
    <cellStyle name="20% - Énfasis6 3 2 2 3" xfId="1900" xr:uid="{00000000-0005-0000-0000-000014010000}"/>
    <cellStyle name="20% - Énfasis6 3 2 3" xfId="2233" xr:uid="{00000000-0005-0000-0000-000015010000}"/>
    <cellStyle name="20% - Énfasis6 3 2 4" xfId="1085" xr:uid="{00000000-0005-0000-0000-000016010000}"/>
    <cellStyle name="20% - Énfasis6 3 3" xfId="130" xr:uid="{00000000-0005-0000-0000-000017010000}"/>
    <cellStyle name="20% - Énfasis6 3 3 2" xfId="2235" xr:uid="{00000000-0005-0000-0000-000018010000}"/>
    <cellStyle name="20% - Énfasis6 3 3 3" xfId="1493" xr:uid="{00000000-0005-0000-0000-000019010000}"/>
    <cellStyle name="20% - Énfasis6 3 4" xfId="2232" xr:uid="{00000000-0005-0000-0000-00001A010000}"/>
    <cellStyle name="20% - Énfasis6 3 5" xfId="666" xr:uid="{00000000-0005-0000-0000-00001B010000}"/>
    <cellStyle name="20% - Énfasis6 4" xfId="131" xr:uid="{00000000-0005-0000-0000-00001C010000}"/>
    <cellStyle name="20% - Énfasis6 4 2" xfId="132" xr:uid="{00000000-0005-0000-0000-00001D010000}"/>
    <cellStyle name="20% - Énfasis6 4 2 2" xfId="133" xr:uid="{00000000-0005-0000-0000-00001E010000}"/>
    <cellStyle name="20% - Énfasis6 4 2 2 2" xfId="2238" xr:uid="{00000000-0005-0000-0000-00001F010000}"/>
    <cellStyle name="20% - Énfasis6 4 2 2 3" xfId="2039" xr:uid="{00000000-0005-0000-0000-000020010000}"/>
    <cellStyle name="20% - Énfasis6 4 2 3" xfId="2237" xr:uid="{00000000-0005-0000-0000-000021010000}"/>
    <cellStyle name="20% - Énfasis6 4 2 4" xfId="1224" xr:uid="{00000000-0005-0000-0000-000022010000}"/>
    <cellStyle name="20% - Énfasis6 4 3" xfId="134" xr:uid="{00000000-0005-0000-0000-000023010000}"/>
    <cellStyle name="20% - Énfasis6 4 3 2" xfId="2239" xr:uid="{00000000-0005-0000-0000-000024010000}"/>
    <cellStyle name="20% - Énfasis6 4 3 3" xfId="1632" xr:uid="{00000000-0005-0000-0000-000025010000}"/>
    <cellStyle name="20% - Énfasis6 4 4" xfId="2236" xr:uid="{00000000-0005-0000-0000-000026010000}"/>
    <cellStyle name="20% - Énfasis6 4 5" xfId="816" xr:uid="{00000000-0005-0000-0000-000027010000}"/>
    <cellStyle name="20% - Énfasis6 5" xfId="948" xr:uid="{00000000-0005-0000-0000-000028010000}"/>
    <cellStyle name="20% - Énfasis6 5 2" xfId="1764" xr:uid="{00000000-0005-0000-0000-000029010000}"/>
    <cellStyle name="20% - Énfasis6 6" xfId="536" xr:uid="{00000000-0005-0000-0000-00002A010000}"/>
    <cellStyle name="20% - Énfasis6 7" xfId="1363" xr:uid="{00000000-0005-0000-0000-00002B010000}"/>
    <cellStyle name="40% - Énfasis1" xfId="7" builtinId="31" customBuiltin="1"/>
    <cellStyle name="40% - Énfasis1 2" xfId="135" xr:uid="{00000000-0005-0000-0000-00002D010000}"/>
    <cellStyle name="40% - Énfasis1 2 2" xfId="136" xr:uid="{00000000-0005-0000-0000-00002E010000}"/>
    <cellStyle name="40% - Énfasis1 2 2 2" xfId="137" xr:uid="{00000000-0005-0000-0000-00002F010000}"/>
    <cellStyle name="40% - Énfasis1 2 2 2 2" xfId="1987" xr:uid="{00000000-0005-0000-0000-000030010000}"/>
    <cellStyle name="40% - Énfasis1 2 2 2 3" xfId="2242" xr:uid="{00000000-0005-0000-0000-000031010000}"/>
    <cellStyle name="40% - Énfasis1 2 2 2 4" xfId="1172" xr:uid="{00000000-0005-0000-0000-000032010000}"/>
    <cellStyle name="40% - Énfasis1 2 2 3" xfId="1580" xr:uid="{00000000-0005-0000-0000-000033010000}"/>
    <cellStyle name="40% - Énfasis1 2 2 4" xfId="2241" xr:uid="{00000000-0005-0000-0000-000034010000}"/>
    <cellStyle name="40% - Énfasis1 2 2 5" xfId="756" xr:uid="{00000000-0005-0000-0000-000035010000}"/>
    <cellStyle name="40% - Énfasis1 2 3" xfId="138" xr:uid="{00000000-0005-0000-0000-000036010000}"/>
    <cellStyle name="40% - Énfasis1 2 3 2" xfId="1301" xr:uid="{00000000-0005-0000-0000-000037010000}"/>
    <cellStyle name="40% - Énfasis1 2 3 2 2" xfId="2116" xr:uid="{00000000-0005-0000-0000-000038010000}"/>
    <cellStyle name="40% - Énfasis1 2 3 3" xfId="1709" xr:uid="{00000000-0005-0000-0000-000039010000}"/>
    <cellStyle name="40% - Énfasis1 2 3 4" xfId="2243" xr:uid="{00000000-0005-0000-0000-00003A010000}"/>
    <cellStyle name="40% - Énfasis1 2 3 5" xfId="893" xr:uid="{00000000-0005-0000-0000-00003B010000}"/>
    <cellStyle name="40% - Énfasis1 2 4" xfId="1037" xr:uid="{00000000-0005-0000-0000-00003C010000}"/>
    <cellStyle name="40% - Énfasis1 2 4 2" xfId="1852" xr:uid="{00000000-0005-0000-0000-00003D010000}"/>
    <cellStyle name="40% - Énfasis1 2 5" xfId="618" xr:uid="{00000000-0005-0000-0000-00003E010000}"/>
    <cellStyle name="40% - Énfasis1 2 6" xfId="1445" xr:uid="{00000000-0005-0000-0000-00003F010000}"/>
    <cellStyle name="40% - Énfasis1 2 7" xfId="2240" xr:uid="{00000000-0005-0000-0000-000040010000}"/>
    <cellStyle name="40% - Énfasis1 2 8" xfId="484" xr:uid="{00000000-0005-0000-0000-000041010000}"/>
    <cellStyle name="40% - Énfasis1 3" xfId="139" xr:uid="{00000000-0005-0000-0000-000042010000}"/>
    <cellStyle name="40% - Énfasis1 3 2" xfId="140" xr:uid="{00000000-0005-0000-0000-000043010000}"/>
    <cellStyle name="40% - Énfasis1 3 2 2" xfId="141" xr:uid="{00000000-0005-0000-0000-000044010000}"/>
    <cellStyle name="40% - Énfasis1 3 2 2 2" xfId="2246" xr:uid="{00000000-0005-0000-0000-000045010000}"/>
    <cellStyle name="40% - Énfasis1 3 2 2 3" xfId="1891" xr:uid="{00000000-0005-0000-0000-000046010000}"/>
    <cellStyle name="40% - Énfasis1 3 2 3" xfId="2245" xr:uid="{00000000-0005-0000-0000-000047010000}"/>
    <cellStyle name="40% - Énfasis1 3 2 4" xfId="1076" xr:uid="{00000000-0005-0000-0000-000048010000}"/>
    <cellStyle name="40% - Énfasis1 3 3" xfId="142" xr:uid="{00000000-0005-0000-0000-000049010000}"/>
    <cellStyle name="40% - Énfasis1 3 3 2" xfId="2247" xr:uid="{00000000-0005-0000-0000-00004A010000}"/>
    <cellStyle name="40% - Énfasis1 3 3 3" xfId="1484" xr:uid="{00000000-0005-0000-0000-00004B010000}"/>
    <cellStyle name="40% - Énfasis1 3 4" xfId="2244" xr:uid="{00000000-0005-0000-0000-00004C010000}"/>
    <cellStyle name="40% - Énfasis1 3 5" xfId="657" xr:uid="{00000000-0005-0000-0000-00004D010000}"/>
    <cellStyle name="40% - Énfasis1 4" xfId="143" xr:uid="{00000000-0005-0000-0000-00004E010000}"/>
    <cellStyle name="40% - Énfasis1 4 2" xfId="144" xr:uid="{00000000-0005-0000-0000-00004F010000}"/>
    <cellStyle name="40% - Énfasis1 4 2 2" xfId="145" xr:uid="{00000000-0005-0000-0000-000050010000}"/>
    <cellStyle name="40% - Énfasis1 4 2 2 2" xfId="2250" xr:uid="{00000000-0005-0000-0000-000051010000}"/>
    <cellStyle name="40% - Énfasis1 4 2 2 3" xfId="2030" xr:uid="{00000000-0005-0000-0000-000052010000}"/>
    <cellStyle name="40% - Énfasis1 4 2 3" xfId="2249" xr:uid="{00000000-0005-0000-0000-000053010000}"/>
    <cellStyle name="40% - Énfasis1 4 2 4" xfId="1215" xr:uid="{00000000-0005-0000-0000-000054010000}"/>
    <cellStyle name="40% - Énfasis1 4 3" xfId="146" xr:uid="{00000000-0005-0000-0000-000055010000}"/>
    <cellStyle name="40% - Énfasis1 4 3 2" xfId="2251" xr:uid="{00000000-0005-0000-0000-000056010000}"/>
    <cellStyle name="40% - Énfasis1 4 3 3" xfId="1623" xr:uid="{00000000-0005-0000-0000-000057010000}"/>
    <cellStyle name="40% - Énfasis1 4 4" xfId="2248" xr:uid="{00000000-0005-0000-0000-000058010000}"/>
    <cellStyle name="40% - Énfasis1 4 5" xfId="807" xr:uid="{00000000-0005-0000-0000-000059010000}"/>
    <cellStyle name="40% - Énfasis1 5" xfId="939" xr:uid="{00000000-0005-0000-0000-00005A010000}"/>
    <cellStyle name="40% - Énfasis1 5 2" xfId="1755" xr:uid="{00000000-0005-0000-0000-00005B010000}"/>
    <cellStyle name="40% - Énfasis1 6" xfId="527" xr:uid="{00000000-0005-0000-0000-00005C010000}"/>
    <cellStyle name="40% - Énfasis1 7" xfId="1354" xr:uid="{00000000-0005-0000-0000-00005D010000}"/>
    <cellStyle name="40% - Énfasis2" xfId="8" builtinId="35" customBuiltin="1"/>
    <cellStyle name="40% - Énfasis2 2" xfId="147" xr:uid="{00000000-0005-0000-0000-00005F010000}"/>
    <cellStyle name="40% - Énfasis2 2 2" xfId="148" xr:uid="{00000000-0005-0000-0000-000060010000}"/>
    <cellStyle name="40% - Énfasis2 2 2 2" xfId="149" xr:uid="{00000000-0005-0000-0000-000061010000}"/>
    <cellStyle name="40% - Énfasis2 2 2 2 2" xfId="1989" xr:uid="{00000000-0005-0000-0000-000062010000}"/>
    <cellStyle name="40% - Énfasis2 2 2 2 3" xfId="2254" xr:uid="{00000000-0005-0000-0000-000063010000}"/>
    <cellStyle name="40% - Énfasis2 2 2 2 4" xfId="1174" xr:uid="{00000000-0005-0000-0000-000064010000}"/>
    <cellStyle name="40% - Énfasis2 2 2 3" xfId="1582" xr:uid="{00000000-0005-0000-0000-000065010000}"/>
    <cellStyle name="40% - Énfasis2 2 2 4" xfId="2253" xr:uid="{00000000-0005-0000-0000-000066010000}"/>
    <cellStyle name="40% - Énfasis2 2 2 5" xfId="758" xr:uid="{00000000-0005-0000-0000-000067010000}"/>
    <cellStyle name="40% - Énfasis2 2 3" xfId="150" xr:uid="{00000000-0005-0000-0000-000068010000}"/>
    <cellStyle name="40% - Énfasis2 2 3 2" xfId="1303" xr:uid="{00000000-0005-0000-0000-000069010000}"/>
    <cellStyle name="40% - Énfasis2 2 3 2 2" xfId="2118" xr:uid="{00000000-0005-0000-0000-00006A010000}"/>
    <cellStyle name="40% - Énfasis2 2 3 3" xfId="1711" xr:uid="{00000000-0005-0000-0000-00006B010000}"/>
    <cellStyle name="40% - Énfasis2 2 3 4" xfId="2255" xr:uid="{00000000-0005-0000-0000-00006C010000}"/>
    <cellStyle name="40% - Énfasis2 2 3 5" xfId="895" xr:uid="{00000000-0005-0000-0000-00006D010000}"/>
    <cellStyle name="40% - Énfasis2 2 4" xfId="1039" xr:uid="{00000000-0005-0000-0000-00006E010000}"/>
    <cellStyle name="40% - Énfasis2 2 4 2" xfId="1854" xr:uid="{00000000-0005-0000-0000-00006F010000}"/>
    <cellStyle name="40% - Énfasis2 2 5" xfId="620" xr:uid="{00000000-0005-0000-0000-000070010000}"/>
    <cellStyle name="40% - Énfasis2 2 6" xfId="1447" xr:uid="{00000000-0005-0000-0000-000071010000}"/>
    <cellStyle name="40% - Énfasis2 2 7" xfId="2252" xr:uid="{00000000-0005-0000-0000-000072010000}"/>
    <cellStyle name="40% - Énfasis2 2 8" xfId="486" xr:uid="{00000000-0005-0000-0000-000073010000}"/>
    <cellStyle name="40% - Énfasis2 3" xfId="151" xr:uid="{00000000-0005-0000-0000-000074010000}"/>
    <cellStyle name="40% - Énfasis2 3 2" xfId="152" xr:uid="{00000000-0005-0000-0000-000075010000}"/>
    <cellStyle name="40% - Énfasis2 3 2 2" xfId="153" xr:uid="{00000000-0005-0000-0000-000076010000}"/>
    <cellStyle name="40% - Énfasis2 3 2 2 2" xfId="2258" xr:uid="{00000000-0005-0000-0000-000077010000}"/>
    <cellStyle name="40% - Énfasis2 3 2 2 3" xfId="1893" xr:uid="{00000000-0005-0000-0000-000078010000}"/>
    <cellStyle name="40% - Énfasis2 3 2 3" xfId="2257" xr:uid="{00000000-0005-0000-0000-000079010000}"/>
    <cellStyle name="40% - Énfasis2 3 2 4" xfId="1078" xr:uid="{00000000-0005-0000-0000-00007A010000}"/>
    <cellStyle name="40% - Énfasis2 3 3" xfId="154" xr:uid="{00000000-0005-0000-0000-00007B010000}"/>
    <cellStyle name="40% - Énfasis2 3 3 2" xfId="2259" xr:uid="{00000000-0005-0000-0000-00007C010000}"/>
    <cellStyle name="40% - Énfasis2 3 3 3" xfId="1486" xr:uid="{00000000-0005-0000-0000-00007D010000}"/>
    <cellStyle name="40% - Énfasis2 3 4" xfId="2256" xr:uid="{00000000-0005-0000-0000-00007E010000}"/>
    <cellStyle name="40% - Énfasis2 3 5" xfId="659" xr:uid="{00000000-0005-0000-0000-00007F010000}"/>
    <cellStyle name="40% - Énfasis2 4" xfId="155" xr:uid="{00000000-0005-0000-0000-000080010000}"/>
    <cellStyle name="40% - Énfasis2 4 2" xfId="156" xr:uid="{00000000-0005-0000-0000-000081010000}"/>
    <cellStyle name="40% - Énfasis2 4 2 2" xfId="157" xr:uid="{00000000-0005-0000-0000-000082010000}"/>
    <cellStyle name="40% - Énfasis2 4 2 2 2" xfId="2262" xr:uid="{00000000-0005-0000-0000-000083010000}"/>
    <cellStyle name="40% - Énfasis2 4 2 2 3" xfId="2032" xr:uid="{00000000-0005-0000-0000-000084010000}"/>
    <cellStyle name="40% - Énfasis2 4 2 3" xfId="2261" xr:uid="{00000000-0005-0000-0000-000085010000}"/>
    <cellStyle name="40% - Énfasis2 4 2 4" xfId="1217" xr:uid="{00000000-0005-0000-0000-000086010000}"/>
    <cellStyle name="40% - Énfasis2 4 3" xfId="158" xr:uid="{00000000-0005-0000-0000-000087010000}"/>
    <cellStyle name="40% - Énfasis2 4 3 2" xfId="2263" xr:uid="{00000000-0005-0000-0000-000088010000}"/>
    <cellStyle name="40% - Énfasis2 4 3 3" xfId="1625" xr:uid="{00000000-0005-0000-0000-000089010000}"/>
    <cellStyle name="40% - Énfasis2 4 4" xfId="2260" xr:uid="{00000000-0005-0000-0000-00008A010000}"/>
    <cellStyle name="40% - Énfasis2 4 5" xfId="809" xr:uid="{00000000-0005-0000-0000-00008B010000}"/>
    <cellStyle name="40% - Énfasis2 5" xfId="941" xr:uid="{00000000-0005-0000-0000-00008C010000}"/>
    <cellStyle name="40% - Énfasis2 5 2" xfId="1757" xr:uid="{00000000-0005-0000-0000-00008D010000}"/>
    <cellStyle name="40% - Énfasis2 6" xfId="529" xr:uid="{00000000-0005-0000-0000-00008E010000}"/>
    <cellStyle name="40% - Énfasis2 7" xfId="1356" xr:uid="{00000000-0005-0000-0000-00008F010000}"/>
    <cellStyle name="40% - Énfasis3" xfId="9" builtinId="39" customBuiltin="1"/>
    <cellStyle name="40% - Énfasis3 2" xfId="159" xr:uid="{00000000-0005-0000-0000-000091010000}"/>
    <cellStyle name="40% - Énfasis3 2 2" xfId="160" xr:uid="{00000000-0005-0000-0000-000092010000}"/>
    <cellStyle name="40% - Énfasis3 2 2 2" xfId="161" xr:uid="{00000000-0005-0000-0000-000093010000}"/>
    <cellStyle name="40% - Énfasis3 2 2 2 2" xfId="1991" xr:uid="{00000000-0005-0000-0000-000094010000}"/>
    <cellStyle name="40% - Énfasis3 2 2 2 3" xfId="2266" xr:uid="{00000000-0005-0000-0000-000095010000}"/>
    <cellStyle name="40% - Énfasis3 2 2 2 4" xfId="1176" xr:uid="{00000000-0005-0000-0000-000096010000}"/>
    <cellStyle name="40% - Énfasis3 2 2 3" xfId="1584" xr:uid="{00000000-0005-0000-0000-000097010000}"/>
    <cellStyle name="40% - Énfasis3 2 2 4" xfId="2265" xr:uid="{00000000-0005-0000-0000-000098010000}"/>
    <cellStyle name="40% - Énfasis3 2 2 5" xfId="760" xr:uid="{00000000-0005-0000-0000-000099010000}"/>
    <cellStyle name="40% - Énfasis3 2 3" xfId="162" xr:uid="{00000000-0005-0000-0000-00009A010000}"/>
    <cellStyle name="40% - Énfasis3 2 3 2" xfId="1305" xr:uid="{00000000-0005-0000-0000-00009B010000}"/>
    <cellStyle name="40% - Énfasis3 2 3 2 2" xfId="2120" xr:uid="{00000000-0005-0000-0000-00009C010000}"/>
    <cellStyle name="40% - Énfasis3 2 3 3" xfId="1713" xr:uid="{00000000-0005-0000-0000-00009D010000}"/>
    <cellStyle name="40% - Énfasis3 2 3 4" xfId="2267" xr:uid="{00000000-0005-0000-0000-00009E010000}"/>
    <cellStyle name="40% - Énfasis3 2 3 5" xfId="897" xr:uid="{00000000-0005-0000-0000-00009F010000}"/>
    <cellStyle name="40% - Énfasis3 2 4" xfId="1041" xr:uid="{00000000-0005-0000-0000-0000A0010000}"/>
    <cellStyle name="40% - Énfasis3 2 4 2" xfId="1856" xr:uid="{00000000-0005-0000-0000-0000A1010000}"/>
    <cellStyle name="40% - Énfasis3 2 5" xfId="622" xr:uid="{00000000-0005-0000-0000-0000A2010000}"/>
    <cellStyle name="40% - Énfasis3 2 6" xfId="1449" xr:uid="{00000000-0005-0000-0000-0000A3010000}"/>
    <cellStyle name="40% - Énfasis3 2 7" xfId="2264" xr:uid="{00000000-0005-0000-0000-0000A4010000}"/>
    <cellStyle name="40% - Énfasis3 2 8" xfId="488" xr:uid="{00000000-0005-0000-0000-0000A5010000}"/>
    <cellStyle name="40% - Énfasis3 3" xfId="163" xr:uid="{00000000-0005-0000-0000-0000A6010000}"/>
    <cellStyle name="40% - Énfasis3 3 2" xfId="164" xr:uid="{00000000-0005-0000-0000-0000A7010000}"/>
    <cellStyle name="40% - Énfasis3 3 2 2" xfId="165" xr:uid="{00000000-0005-0000-0000-0000A8010000}"/>
    <cellStyle name="40% - Énfasis3 3 2 2 2" xfId="2270" xr:uid="{00000000-0005-0000-0000-0000A9010000}"/>
    <cellStyle name="40% - Énfasis3 3 2 2 3" xfId="1895" xr:uid="{00000000-0005-0000-0000-0000AA010000}"/>
    <cellStyle name="40% - Énfasis3 3 2 3" xfId="2269" xr:uid="{00000000-0005-0000-0000-0000AB010000}"/>
    <cellStyle name="40% - Énfasis3 3 2 4" xfId="1080" xr:uid="{00000000-0005-0000-0000-0000AC010000}"/>
    <cellStyle name="40% - Énfasis3 3 3" xfId="166" xr:uid="{00000000-0005-0000-0000-0000AD010000}"/>
    <cellStyle name="40% - Énfasis3 3 3 2" xfId="2271" xr:uid="{00000000-0005-0000-0000-0000AE010000}"/>
    <cellStyle name="40% - Énfasis3 3 3 3" xfId="1488" xr:uid="{00000000-0005-0000-0000-0000AF010000}"/>
    <cellStyle name="40% - Énfasis3 3 4" xfId="2268" xr:uid="{00000000-0005-0000-0000-0000B0010000}"/>
    <cellStyle name="40% - Énfasis3 3 5" xfId="661" xr:uid="{00000000-0005-0000-0000-0000B1010000}"/>
    <cellStyle name="40% - Énfasis3 4" xfId="167" xr:uid="{00000000-0005-0000-0000-0000B2010000}"/>
    <cellStyle name="40% - Énfasis3 4 2" xfId="168" xr:uid="{00000000-0005-0000-0000-0000B3010000}"/>
    <cellStyle name="40% - Énfasis3 4 2 2" xfId="169" xr:uid="{00000000-0005-0000-0000-0000B4010000}"/>
    <cellStyle name="40% - Énfasis3 4 2 2 2" xfId="2274" xr:uid="{00000000-0005-0000-0000-0000B5010000}"/>
    <cellStyle name="40% - Énfasis3 4 2 2 3" xfId="2034" xr:uid="{00000000-0005-0000-0000-0000B6010000}"/>
    <cellStyle name="40% - Énfasis3 4 2 3" xfId="2273" xr:uid="{00000000-0005-0000-0000-0000B7010000}"/>
    <cellStyle name="40% - Énfasis3 4 2 4" xfId="1219" xr:uid="{00000000-0005-0000-0000-0000B8010000}"/>
    <cellStyle name="40% - Énfasis3 4 3" xfId="170" xr:uid="{00000000-0005-0000-0000-0000B9010000}"/>
    <cellStyle name="40% - Énfasis3 4 3 2" xfId="2275" xr:uid="{00000000-0005-0000-0000-0000BA010000}"/>
    <cellStyle name="40% - Énfasis3 4 3 3" xfId="1627" xr:uid="{00000000-0005-0000-0000-0000BB010000}"/>
    <cellStyle name="40% - Énfasis3 4 4" xfId="2272" xr:uid="{00000000-0005-0000-0000-0000BC010000}"/>
    <cellStyle name="40% - Énfasis3 4 5" xfId="811" xr:uid="{00000000-0005-0000-0000-0000BD010000}"/>
    <cellStyle name="40% - Énfasis3 5" xfId="943" xr:uid="{00000000-0005-0000-0000-0000BE010000}"/>
    <cellStyle name="40% - Énfasis3 5 2" xfId="1759" xr:uid="{00000000-0005-0000-0000-0000BF010000}"/>
    <cellStyle name="40% - Énfasis3 6" xfId="531" xr:uid="{00000000-0005-0000-0000-0000C0010000}"/>
    <cellStyle name="40% - Énfasis3 7" xfId="1358" xr:uid="{00000000-0005-0000-0000-0000C1010000}"/>
    <cellStyle name="40% - Énfasis4" xfId="10" builtinId="43" customBuiltin="1"/>
    <cellStyle name="40% - Énfasis4 2" xfId="171" xr:uid="{00000000-0005-0000-0000-0000C3010000}"/>
    <cellStyle name="40% - Énfasis4 2 2" xfId="172" xr:uid="{00000000-0005-0000-0000-0000C4010000}"/>
    <cellStyle name="40% - Énfasis4 2 2 2" xfId="173" xr:uid="{00000000-0005-0000-0000-0000C5010000}"/>
    <cellStyle name="40% - Énfasis4 2 2 2 2" xfId="1993" xr:uid="{00000000-0005-0000-0000-0000C6010000}"/>
    <cellStyle name="40% - Énfasis4 2 2 2 3" xfId="2278" xr:uid="{00000000-0005-0000-0000-0000C7010000}"/>
    <cellStyle name="40% - Énfasis4 2 2 2 4" xfId="1178" xr:uid="{00000000-0005-0000-0000-0000C8010000}"/>
    <cellStyle name="40% - Énfasis4 2 2 3" xfId="1586" xr:uid="{00000000-0005-0000-0000-0000C9010000}"/>
    <cellStyle name="40% - Énfasis4 2 2 4" xfId="2277" xr:uid="{00000000-0005-0000-0000-0000CA010000}"/>
    <cellStyle name="40% - Énfasis4 2 2 5" xfId="762" xr:uid="{00000000-0005-0000-0000-0000CB010000}"/>
    <cellStyle name="40% - Énfasis4 2 3" xfId="174" xr:uid="{00000000-0005-0000-0000-0000CC010000}"/>
    <cellStyle name="40% - Énfasis4 2 3 2" xfId="1307" xr:uid="{00000000-0005-0000-0000-0000CD010000}"/>
    <cellStyle name="40% - Énfasis4 2 3 2 2" xfId="2122" xr:uid="{00000000-0005-0000-0000-0000CE010000}"/>
    <cellStyle name="40% - Énfasis4 2 3 3" xfId="1715" xr:uid="{00000000-0005-0000-0000-0000CF010000}"/>
    <cellStyle name="40% - Énfasis4 2 3 4" xfId="2279" xr:uid="{00000000-0005-0000-0000-0000D0010000}"/>
    <cellStyle name="40% - Énfasis4 2 3 5" xfId="899" xr:uid="{00000000-0005-0000-0000-0000D1010000}"/>
    <cellStyle name="40% - Énfasis4 2 4" xfId="1043" xr:uid="{00000000-0005-0000-0000-0000D2010000}"/>
    <cellStyle name="40% - Énfasis4 2 4 2" xfId="1858" xr:uid="{00000000-0005-0000-0000-0000D3010000}"/>
    <cellStyle name="40% - Énfasis4 2 5" xfId="624" xr:uid="{00000000-0005-0000-0000-0000D4010000}"/>
    <cellStyle name="40% - Énfasis4 2 6" xfId="1451" xr:uid="{00000000-0005-0000-0000-0000D5010000}"/>
    <cellStyle name="40% - Énfasis4 2 7" xfId="2276" xr:uid="{00000000-0005-0000-0000-0000D6010000}"/>
    <cellStyle name="40% - Énfasis4 2 8" xfId="490" xr:uid="{00000000-0005-0000-0000-0000D7010000}"/>
    <cellStyle name="40% - Énfasis4 3" xfId="175" xr:uid="{00000000-0005-0000-0000-0000D8010000}"/>
    <cellStyle name="40% - Énfasis4 3 2" xfId="176" xr:uid="{00000000-0005-0000-0000-0000D9010000}"/>
    <cellStyle name="40% - Énfasis4 3 2 2" xfId="177" xr:uid="{00000000-0005-0000-0000-0000DA010000}"/>
    <cellStyle name="40% - Énfasis4 3 2 2 2" xfId="2282" xr:uid="{00000000-0005-0000-0000-0000DB010000}"/>
    <cellStyle name="40% - Énfasis4 3 2 2 3" xfId="1897" xr:uid="{00000000-0005-0000-0000-0000DC010000}"/>
    <cellStyle name="40% - Énfasis4 3 2 3" xfId="2281" xr:uid="{00000000-0005-0000-0000-0000DD010000}"/>
    <cellStyle name="40% - Énfasis4 3 2 4" xfId="1082" xr:uid="{00000000-0005-0000-0000-0000DE010000}"/>
    <cellStyle name="40% - Énfasis4 3 3" xfId="178" xr:uid="{00000000-0005-0000-0000-0000DF010000}"/>
    <cellStyle name="40% - Énfasis4 3 3 2" xfId="2283" xr:uid="{00000000-0005-0000-0000-0000E0010000}"/>
    <cellStyle name="40% - Énfasis4 3 3 3" xfId="1490" xr:uid="{00000000-0005-0000-0000-0000E1010000}"/>
    <cellStyle name="40% - Énfasis4 3 4" xfId="2280" xr:uid="{00000000-0005-0000-0000-0000E2010000}"/>
    <cellStyle name="40% - Énfasis4 3 5" xfId="663" xr:uid="{00000000-0005-0000-0000-0000E3010000}"/>
    <cellStyle name="40% - Énfasis4 4" xfId="179" xr:uid="{00000000-0005-0000-0000-0000E4010000}"/>
    <cellStyle name="40% - Énfasis4 4 2" xfId="180" xr:uid="{00000000-0005-0000-0000-0000E5010000}"/>
    <cellStyle name="40% - Énfasis4 4 2 2" xfId="181" xr:uid="{00000000-0005-0000-0000-0000E6010000}"/>
    <cellStyle name="40% - Énfasis4 4 2 2 2" xfId="2286" xr:uid="{00000000-0005-0000-0000-0000E7010000}"/>
    <cellStyle name="40% - Énfasis4 4 2 2 3" xfId="2036" xr:uid="{00000000-0005-0000-0000-0000E8010000}"/>
    <cellStyle name="40% - Énfasis4 4 2 3" xfId="2285" xr:uid="{00000000-0005-0000-0000-0000E9010000}"/>
    <cellStyle name="40% - Énfasis4 4 2 4" xfId="1221" xr:uid="{00000000-0005-0000-0000-0000EA010000}"/>
    <cellStyle name="40% - Énfasis4 4 3" xfId="182" xr:uid="{00000000-0005-0000-0000-0000EB010000}"/>
    <cellStyle name="40% - Énfasis4 4 3 2" xfId="2287" xr:uid="{00000000-0005-0000-0000-0000EC010000}"/>
    <cellStyle name="40% - Énfasis4 4 3 3" xfId="1629" xr:uid="{00000000-0005-0000-0000-0000ED010000}"/>
    <cellStyle name="40% - Énfasis4 4 4" xfId="2284" xr:uid="{00000000-0005-0000-0000-0000EE010000}"/>
    <cellStyle name="40% - Énfasis4 4 5" xfId="813" xr:uid="{00000000-0005-0000-0000-0000EF010000}"/>
    <cellStyle name="40% - Énfasis4 5" xfId="945" xr:uid="{00000000-0005-0000-0000-0000F0010000}"/>
    <cellStyle name="40% - Énfasis4 5 2" xfId="1761" xr:uid="{00000000-0005-0000-0000-0000F1010000}"/>
    <cellStyle name="40% - Énfasis4 6" xfId="533" xr:uid="{00000000-0005-0000-0000-0000F2010000}"/>
    <cellStyle name="40% - Énfasis4 7" xfId="1360" xr:uid="{00000000-0005-0000-0000-0000F3010000}"/>
    <cellStyle name="40% - Énfasis5" xfId="11" builtinId="47" customBuiltin="1"/>
    <cellStyle name="40% - Énfasis5 2" xfId="183" xr:uid="{00000000-0005-0000-0000-0000F5010000}"/>
    <cellStyle name="40% - Énfasis5 2 2" xfId="184" xr:uid="{00000000-0005-0000-0000-0000F6010000}"/>
    <cellStyle name="40% - Énfasis5 2 2 2" xfId="185" xr:uid="{00000000-0005-0000-0000-0000F7010000}"/>
    <cellStyle name="40% - Énfasis5 2 2 2 2" xfId="1995" xr:uid="{00000000-0005-0000-0000-0000F8010000}"/>
    <cellStyle name="40% - Énfasis5 2 2 2 3" xfId="2290" xr:uid="{00000000-0005-0000-0000-0000F9010000}"/>
    <cellStyle name="40% - Énfasis5 2 2 2 4" xfId="1180" xr:uid="{00000000-0005-0000-0000-0000FA010000}"/>
    <cellStyle name="40% - Énfasis5 2 2 3" xfId="1588" xr:uid="{00000000-0005-0000-0000-0000FB010000}"/>
    <cellStyle name="40% - Énfasis5 2 2 4" xfId="2289" xr:uid="{00000000-0005-0000-0000-0000FC010000}"/>
    <cellStyle name="40% - Énfasis5 2 2 5" xfId="764" xr:uid="{00000000-0005-0000-0000-0000FD010000}"/>
    <cellStyle name="40% - Énfasis5 2 3" xfId="186" xr:uid="{00000000-0005-0000-0000-0000FE010000}"/>
    <cellStyle name="40% - Énfasis5 2 3 2" xfId="1309" xr:uid="{00000000-0005-0000-0000-0000FF010000}"/>
    <cellStyle name="40% - Énfasis5 2 3 2 2" xfId="2124" xr:uid="{00000000-0005-0000-0000-000000020000}"/>
    <cellStyle name="40% - Énfasis5 2 3 3" xfId="1717" xr:uid="{00000000-0005-0000-0000-000001020000}"/>
    <cellStyle name="40% - Énfasis5 2 3 4" xfId="2291" xr:uid="{00000000-0005-0000-0000-000002020000}"/>
    <cellStyle name="40% - Énfasis5 2 3 5" xfId="901" xr:uid="{00000000-0005-0000-0000-000003020000}"/>
    <cellStyle name="40% - Énfasis5 2 4" xfId="1045" xr:uid="{00000000-0005-0000-0000-000004020000}"/>
    <cellStyle name="40% - Énfasis5 2 4 2" xfId="1860" xr:uid="{00000000-0005-0000-0000-000005020000}"/>
    <cellStyle name="40% - Énfasis5 2 5" xfId="626" xr:uid="{00000000-0005-0000-0000-000006020000}"/>
    <cellStyle name="40% - Énfasis5 2 6" xfId="1453" xr:uid="{00000000-0005-0000-0000-000007020000}"/>
    <cellStyle name="40% - Énfasis5 2 7" xfId="2288" xr:uid="{00000000-0005-0000-0000-000008020000}"/>
    <cellStyle name="40% - Énfasis5 2 8" xfId="492" xr:uid="{00000000-0005-0000-0000-000009020000}"/>
    <cellStyle name="40% - Énfasis5 3" xfId="187" xr:uid="{00000000-0005-0000-0000-00000A020000}"/>
    <cellStyle name="40% - Énfasis5 3 2" xfId="188" xr:uid="{00000000-0005-0000-0000-00000B020000}"/>
    <cellStyle name="40% - Énfasis5 3 2 2" xfId="189" xr:uid="{00000000-0005-0000-0000-00000C020000}"/>
    <cellStyle name="40% - Énfasis5 3 2 2 2" xfId="2294" xr:uid="{00000000-0005-0000-0000-00000D020000}"/>
    <cellStyle name="40% - Énfasis5 3 2 2 3" xfId="1899" xr:uid="{00000000-0005-0000-0000-00000E020000}"/>
    <cellStyle name="40% - Énfasis5 3 2 3" xfId="2293" xr:uid="{00000000-0005-0000-0000-00000F020000}"/>
    <cellStyle name="40% - Énfasis5 3 2 4" xfId="1084" xr:uid="{00000000-0005-0000-0000-000010020000}"/>
    <cellStyle name="40% - Énfasis5 3 3" xfId="190" xr:uid="{00000000-0005-0000-0000-000011020000}"/>
    <cellStyle name="40% - Énfasis5 3 3 2" xfId="2295" xr:uid="{00000000-0005-0000-0000-000012020000}"/>
    <cellStyle name="40% - Énfasis5 3 3 3" xfId="1492" xr:uid="{00000000-0005-0000-0000-000013020000}"/>
    <cellStyle name="40% - Énfasis5 3 4" xfId="2292" xr:uid="{00000000-0005-0000-0000-000014020000}"/>
    <cellStyle name="40% - Énfasis5 3 5" xfId="665" xr:uid="{00000000-0005-0000-0000-000015020000}"/>
    <cellStyle name="40% - Énfasis5 4" xfId="191" xr:uid="{00000000-0005-0000-0000-000016020000}"/>
    <cellStyle name="40% - Énfasis5 4 2" xfId="192" xr:uid="{00000000-0005-0000-0000-000017020000}"/>
    <cellStyle name="40% - Énfasis5 4 2 2" xfId="193" xr:uid="{00000000-0005-0000-0000-000018020000}"/>
    <cellStyle name="40% - Énfasis5 4 2 2 2" xfId="2298" xr:uid="{00000000-0005-0000-0000-000019020000}"/>
    <cellStyle name="40% - Énfasis5 4 2 2 3" xfId="2038" xr:uid="{00000000-0005-0000-0000-00001A020000}"/>
    <cellStyle name="40% - Énfasis5 4 2 3" xfId="2297" xr:uid="{00000000-0005-0000-0000-00001B020000}"/>
    <cellStyle name="40% - Énfasis5 4 2 4" xfId="1223" xr:uid="{00000000-0005-0000-0000-00001C020000}"/>
    <cellStyle name="40% - Énfasis5 4 3" xfId="194" xr:uid="{00000000-0005-0000-0000-00001D020000}"/>
    <cellStyle name="40% - Énfasis5 4 3 2" xfId="2299" xr:uid="{00000000-0005-0000-0000-00001E020000}"/>
    <cellStyle name="40% - Énfasis5 4 3 3" xfId="1631" xr:uid="{00000000-0005-0000-0000-00001F020000}"/>
    <cellStyle name="40% - Énfasis5 4 4" xfId="2296" xr:uid="{00000000-0005-0000-0000-000020020000}"/>
    <cellStyle name="40% - Énfasis5 4 5" xfId="815" xr:uid="{00000000-0005-0000-0000-000021020000}"/>
    <cellStyle name="40% - Énfasis5 5" xfId="947" xr:uid="{00000000-0005-0000-0000-000022020000}"/>
    <cellStyle name="40% - Énfasis5 5 2" xfId="1763" xr:uid="{00000000-0005-0000-0000-000023020000}"/>
    <cellStyle name="40% - Énfasis5 6" xfId="535" xr:uid="{00000000-0005-0000-0000-000024020000}"/>
    <cellStyle name="40% - Énfasis5 7" xfId="1362" xr:uid="{00000000-0005-0000-0000-000025020000}"/>
    <cellStyle name="40% - Énfasis6" xfId="12" builtinId="51" customBuiltin="1"/>
    <cellStyle name="40% - Énfasis6 2" xfId="195" xr:uid="{00000000-0005-0000-0000-000027020000}"/>
    <cellStyle name="40% - Énfasis6 2 2" xfId="196" xr:uid="{00000000-0005-0000-0000-000028020000}"/>
    <cellStyle name="40% - Énfasis6 2 2 2" xfId="197" xr:uid="{00000000-0005-0000-0000-000029020000}"/>
    <cellStyle name="40% - Énfasis6 2 2 2 2" xfId="1997" xr:uid="{00000000-0005-0000-0000-00002A020000}"/>
    <cellStyle name="40% - Énfasis6 2 2 2 3" xfId="2302" xr:uid="{00000000-0005-0000-0000-00002B020000}"/>
    <cellStyle name="40% - Énfasis6 2 2 2 4" xfId="1182" xr:uid="{00000000-0005-0000-0000-00002C020000}"/>
    <cellStyle name="40% - Énfasis6 2 2 3" xfId="1590" xr:uid="{00000000-0005-0000-0000-00002D020000}"/>
    <cellStyle name="40% - Énfasis6 2 2 4" xfId="2301" xr:uid="{00000000-0005-0000-0000-00002E020000}"/>
    <cellStyle name="40% - Énfasis6 2 2 5" xfId="766" xr:uid="{00000000-0005-0000-0000-00002F020000}"/>
    <cellStyle name="40% - Énfasis6 2 3" xfId="198" xr:uid="{00000000-0005-0000-0000-000030020000}"/>
    <cellStyle name="40% - Énfasis6 2 3 2" xfId="1311" xr:uid="{00000000-0005-0000-0000-000031020000}"/>
    <cellStyle name="40% - Énfasis6 2 3 2 2" xfId="2126" xr:uid="{00000000-0005-0000-0000-000032020000}"/>
    <cellStyle name="40% - Énfasis6 2 3 3" xfId="1719" xr:uid="{00000000-0005-0000-0000-000033020000}"/>
    <cellStyle name="40% - Énfasis6 2 3 4" xfId="2303" xr:uid="{00000000-0005-0000-0000-000034020000}"/>
    <cellStyle name="40% - Énfasis6 2 3 5" xfId="903" xr:uid="{00000000-0005-0000-0000-000035020000}"/>
    <cellStyle name="40% - Énfasis6 2 4" xfId="1047" xr:uid="{00000000-0005-0000-0000-000036020000}"/>
    <cellStyle name="40% - Énfasis6 2 4 2" xfId="1862" xr:uid="{00000000-0005-0000-0000-000037020000}"/>
    <cellStyle name="40% - Énfasis6 2 5" xfId="628" xr:uid="{00000000-0005-0000-0000-000038020000}"/>
    <cellStyle name="40% - Énfasis6 2 6" xfId="1455" xr:uid="{00000000-0005-0000-0000-000039020000}"/>
    <cellStyle name="40% - Énfasis6 2 7" xfId="2300" xr:uid="{00000000-0005-0000-0000-00003A020000}"/>
    <cellStyle name="40% - Énfasis6 2 8" xfId="494" xr:uid="{00000000-0005-0000-0000-00003B020000}"/>
    <cellStyle name="40% - Énfasis6 3" xfId="199" xr:uid="{00000000-0005-0000-0000-00003C020000}"/>
    <cellStyle name="40% - Énfasis6 3 2" xfId="200" xr:uid="{00000000-0005-0000-0000-00003D020000}"/>
    <cellStyle name="40% - Énfasis6 3 2 2" xfId="201" xr:uid="{00000000-0005-0000-0000-00003E020000}"/>
    <cellStyle name="40% - Énfasis6 3 2 2 2" xfId="2306" xr:uid="{00000000-0005-0000-0000-00003F020000}"/>
    <cellStyle name="40% - Énfasis6 3 2 2 3" xfId="1901" xr:uid="{00000000-0005-0000-0000-000040020000}"/>
    <cellStyle name="40% - Énfasis6 3 2 3" xfId="2305" xr:uid="{00000000-0005-0000-0000-000041020000}"/>
    <cellStyle name="40% - Énfasis6 3 2 4" xfId="1086" xr:uid="{00000000-0005-0000-0000-000042020000}"/>
    <cellStyle name="40% - Énfasis6 3 3" xfId="202" xr:uid="{00000000-0005-0000-0000-000043020000}"/>
    <cellStyle name="40% - Énfasis6 3 3 2" xfId="2307" xr:uid="{00000000-0005-0000-0000-000044020000}"/>
    <cellStyle name="40% - Énfasis6 3 3 3" xfId="1494" xr:uid="{00000000-0005-0000-0000-000045020000}"/>
    <cellStyle name="40% - Énfasis6 3 4" xfId="2304" xr:uid="{00000000-0005-0000-0000-000046020000}"/>
    <cellStyle name="40% - Énfasis6 3 5" xfId="667" xr:uid="{00000000-0005-0000-0000-000047020000}"/>
    <cellStyle name="40% - Énfasis6 4" xfId="203" xr:uid="{00000000-0005-0000-0000-000048020000}"/>
    <cellStyle name="40% - Énfasis6 4 2" xfId="204" xr:uid="{00000000-0005-0000-0000-000049020000}"/>
    <cellStyle name="40% - Énfasis6 4 2 2" xfId="205" xr:uid="{00000000-0005-0000-0000-00004A020000}"/>
    <cellStyle name="40% - Énfasis6 4 2 2 2" xfId="2310" xr:uid="{00000000-0005-0000-0000-00004B020000}"/>
    <cellStyle name="40% - Énfasis6 4 2 2 3" xfId="2040" xr:uid="{00000000-0005-0000-0000-00004C020000}"/>
    <cellStyle name="40% - Énfasis6 4 2 3" xfId="2309" xr:uid="{00000000-0005-0000-0000-00004D020000}"/>
    <cellStyle name="40% - Énfasis6 4 2 4" xfId="1225" xr:uid="{00000000-0005-0000-0000-00004E020000}"/>
    <cellStyle name="40% - Énfasis6 4 3" xfId="206" xr:uid="{00000000-0005-0000-0000-00004F020000}"/>
    <cellStyle name="40% - Énfasis6 4 3 2" xfId="2311" xr:uid="{00000000-0005-0000-0000-000050020000}"/>
    <cellStyle name="40% - Énfasis6 4 3 3" xfId="1633" xr:uid="{00000000-0005-0000-0000-000051020000}"/>
    <cellStyle name="40% - Énfasis6 4 4" xfId="2308" xr:uid="{00000000-0005-0000-0000-000052020000}"/>
    <cellStyle name="40% - Énfasis6 4 5" xfId="817" xr:uid="{00000000-0005-0000-0000-000053020000}"/>
    <cellStyle name="40% - Énfasis6 5" xfId="949" xr:uid="{00000000-0005-0000-0000-000054020000}"/>
    <cellStyle name="40% - Énfasis6 5 2" xfId="1765" xr:uid="{00000000-0005-0000-0000-000055020000}"/>
    <cellStyle name="40% - Énfasis6 6" xfId="537" xr:uid="{00000000-0005-0000-0000-000056020000}"/>
    <cellStyle name="40% - Énfasis6 7" xfId="1364" xr:uid="{00000000-0005-0000-0000-000057020000}"/>
    <cellStyle name="60% - Énfasis1" xfId="13" builtinId="32" customBuiltin="1"/>
    <cellStyle name="60% - Énfasis1 2" xfId="207" xr:uid="{00000000-0005-0000-0000-000059020000}"/>
    <cellStyle name="60% - Énfasis1 3" xfId="208" xr:uid="{00000000-0005-0000-0000-00005A020000}"/>
    <cellStyle name="60% - Énfasis1 4" xfId="209" xr:uid="{00000000-0005-0000-0000-00005B020000}"/>
    <cellStyle name="60% - Énfasis2" xfId="14" builtinId="36" customBuiltin="1"/>
    <cellStyle name="60% - Énfasis2 2" xfId="210" xr:uid="{00000000-0005-0000-0000-00005D020000}"/>
    <cellStyle name="60% - Énfasis2 3" xfId="211" xr:uid="{00000000-0005-0000-0000-00005E020000}"/>
    <cellStyle name="60% - Énfasis2 4" xfId="212" xr:uid="{00000000-0005-0000-0000-00005F020000}"/>
    <cellStyle name="60% - Énfasis3" xfId="15" builtinId="40" customBuiltin="1"/>
    <cellStyle name="60% - Énfasis3 2" xfId="213" xr:uid="{00000000-0005-0000-0000-000061020000}"/>
    <cellStyle name="60% - Énfasis3 3" xfId="214" xr:uid="{00000000-0005-0000-0000-000062020000}"/>
    <cellStyle name="60% - Énfasis3 4" xfId="215" xr:uid="{00000000-0005-0000-0000-000063020000}"/>
    <cellStyle name="60% - Énfasis4" xfId="16" builtinId="44" customBuiltin="1"/>
    <cellStyle name="60% - Énfasis4 2" xfId="216" xr:uid="{00000000-0005-0000-0000-000065020000}"/>
    <cellStyle name="60% - Énfasis4 3" xfId="217" xr:uid="{00000000-0005-0000-0000-000066020000}"/>
    <cellStyle name="60% - Énfasis4 4" xfId="218" xr:uid="{00000000-0005-0000-0000-000067020000}"/>
    <cellStyle name="60% - Énfasis5" xfId="17" builtinId="48" customBuiltin="1"/>
    <cellStyle name="60% - Énfasis5 2" xfId="219" xr:uid="{00000000-0005-0000-0000-000069020000}"/>
    <cellStyle name="60% - Énfasis5 3" xfId="220" xr:uid="{00000000-0005-0000-0000-00006A020000}"/>
    <cellStyle name="60% - Énfasis5 4" xfId="221" xr:uid="{00000000-0005-0000-0000-00006B020000}"/>
    <cellStyle name="60% - Énfasis6" xfId="18" builtinId="52" customBuiltin="1"/>
    <cellStyle name="60% - Énfasis6 2" xfId="222" xr:uid="{00000000-0005-0000-0000-00006D020000}"/>
    <cellStyle name="60% - Énfasis6 3" xfId="223" xr:uid="{00000000-0005-0000-0000-00006E020000}"/>
    <cellStyle name="60% - Énfasis6 4" xfId="224" xr:uid="{00000000-0005-0000-0000-00006F020000}"/>
    <cellStyle name="Buena 2" xfId="225" xr:uid="{00000000-0005-0000-0000-000070020000}"/>
    <cellStyle name="Buena 3" xfId="226" xr:uid="{00000000-0005-0000-0000-000071020000}"/>
    <cellStyle name="Buena 4" xfId="227" xr:uid="{00000000-0005-0000-0000-000072020000}"/>
    <cellStyle name="Bueno" xfId="19" builtinId="26" customBuiltin="1"/>
    <cellStyle name="Cálculo" xfId="20" builtinId="22" customBuiltin="1"/>
    <cellStyle name="Cálculo 2" xfId="228" xr:uid="{00000000-0005-0000-0000-000075020000}"/>
    <cellStyle name="Cálculo 3" xfId="229" xr:uid="{00000000-0005-0000-0000-000076020000}"/>
    <cellStyle name="Cálculo 4" xfId="230" xr:uid="{00000000-0005-0000-0000-000077020000}"/>
    <cellStyle name="Celda de comprobación" xfId="21" builtinId="23" customBuiltin="1"/>
    <cellStyle name="Celda de comprobación 2" xfId="231" xr:uid="{00000000-0005-0000-0000-000079020000}"/>
    <cellStyle name="Celda de comprobación 3" xfId="232" xr:uid="{00000000-0005-0000-0000-00007A020000}"/>
    <cellStyle name="Celda de comprobación 4" xfId="233" xr:uid="{00000000-0005-0000-0000-00007B020000}"/>
    <cellStyle name="Celda vinculada" xfId="22" builtinId="24" customBuiltin="1"/>
    <cellStyle name="Celda vinculada 2" xfId="234" xr:uid="{00000000-0005-0000-0000-00007D020000}"/>
    <cellStyle name="Celda vinculada 3" xfId="235" xr:uid="{00000000-0005-0000-0000-00007E020000}"/>
    <cellStyle name="Celda vinculada 4" xfId="236" xr:uid="{00000000-0005-0000-0000-00007F020000}"/>
    <cellStyle name="Encabezado 1" xfId="38" xr:uid="{00000000-0005-0000-0000-000080020000}"/>
    <cellStyle name="Encabezado 2" xfId="314" xr:uid="{00000000-0005-0000-0000-000081020000}"/>
    <cellStyle name="Encabezado 4" xfId="23" builtinId="19" customBuiltin="1"/>
    <cellStyle name="Encabezado 4 2" xfId="237" xr:uid="{00000000-0005-0000-0000-000083020000}"/>
    <cellStyle name="Encabezado 4 3" xfId="238" xr:uid="{00000000-0005-0000-0000-000084020000}"/>
    <cellStyle name="Encabezado 4 4" xfId="239" xr:uid="{00000000-0005-0000-0000-000085020000}"/>
    <cellStyle name="Énfasis1" xfId="24" builtinId="29" customBuiltin="1"/>
    <cellStyle name="Énfasis1 2" xfId="240" xr:uid="{00000000-0005-0000-0000-000087020000}"/>
    <cellStyle name="Énfasis1 3" xfId="241" xr:uid="{00000000-0005-0000-0000-000088020000}"/>
    <cellStyle name="Énfasis1 4" xfId="242" xr:uid="{00000000-0005-0000-0000-000089020000}"/>
    <cellStyle name="Énfasis1 4 2" xfId="2312" xr:uid="{00000000-0005-0000-0000-00008A020000}"/>
    <cellStyle name="Énfasis1 4 3" xfId="332" xr:uid="{00000000-0005-0000-0000-00008B020000}"/>
    <cellStyle name="Énfasis2" xfId="25" builtinId="33" customBuiltin="1"/>
    <cellStyle name="Énfasis2 2" xfId="243" xr:uid="{00000000-0005-0000-0000-00008D020000}"/>
    <cellStyle name="Énfasis2 3" xfId="244" xr:uid="{00000000-0005-0000-0000-00008E020000}"/>
    <cellStyle name="Énfasis2 4" xfId="245" xr:uid="{00000000-0005-0000-0000-00008F020000}"/>
    <cellStyle name="Énfasis3" xfId="26" builtinId="37" customBuiltin="1"/>
    <cellStyle name="Énfasis3 2" xfId="246" xr:uid="{00000000-0005-0000-0000-000091020000}"/>
    <cellStyle name="Énfasis3 3" xfId="247" xr:uid="{00000000-0005-0000-0000-000092020000}"/>
    <cellStyle name="Énfasis3 4" xfId="248" xr:uid="{00000000-0005-0000-0000-000093020000}"/>
    <cellStyle name="Énfasis4" xfId="27" builtinId="41" customBuiltin="1"/>
    <cellStyle name="Énfasis4 2" xfId="249" xr:uid="{00000000-0005-0000-0000-000095020000}"/>
    <cellStyle name="Énfasis4 3" xfId="250" xr:uid="{00000000-0005-0000-0000-000096020000}"/>
    <cellStyle name="Énfasis4 4" xfId="251" xr:uid="{00000000-0005-0000-0000-000097020000}"/>
    <cellStyle name="Énfasis5" xfId="28" builtinId="45" customBuiltin="1"/>
    <cellStyle name="Énfasis5 2" xfId="252" xr:uid="{00000000-0005-0000-0000-000099020000}"/>
    <cellStyle name="Énfasis5 3" xfId="253" xr:uid="{00000000-0005-0000-0000-00009A020000}"/>
    <cellStyle name="Énfasis5 4" xfId="254" xr:uid="{00000000-0005-0000-0000-00009B020000}"/>
    <cellStyle name="Énfasis6" xfId="29" builtinId="49" customBuiltin="1"/>
    <cellStyle name="Énfasis6 2" xfId="255" xr:uid="{00000000-0005-0000-0000-00009D020000}"/>
    <cellStyle name="Énfasis6 3" xfId="256" xr:uid="{00000000-0005-0000-0000-00009E020000}"/>
    <cellStyle name="Énfasis6 4" xfId="257" xr:uid="{00000000-0005-0000-0000-00009F020000}"/>
    <cellStyle name="Entrada" xfId="30" builtinId="20" customBuiltin="1"/>
    <cellStyle name="Entrada 2" xfId="258" xr:uid="{00000000-0005-0000-0000-0000A1020000}"/>
    <cellStyle name="Entrada 3" xfId="259" xr:uid="{00000000-0005-0000-0000-0000A2020000}"/>
    <cellStyle name="Entrada 4" xfId="260" xr:uid="{00000000-0005-0000-0000-0000A3020000}"/>
    <cellStyle name="Euro" xfId="261" xr:uid="{00000000-0005-0000-0000-0000A4020000}"/>
    <cellStyle name="Fecha" xfId="315" xr:uid="{00000000-0005-0000-0000-0000A5020000}"/>
    <cellStyle name="Fijo" xfId="316" xr:uid="{00000000-0005-0000-0000-0000A6020000}"/>
    <cellStyle name="Hipervínculo 2" xfId="318" xr:uid="{00000000-0005-0000-0000-0000A7020000}"/>
    <cellStyle name="Incorrecto" xfId="31" builtinId="27" customBuiltin="1"/>
    <cellStyle name="Incorrecto 2" xfId="262" xr:uid="{00000000-0005-0000-0000-0000A9020000}"/>
    <cellStyle name="Incorrecto 3" xfId="263" xr:uid="{00000000-0005-0000-0000-0000AA020000}"/>
    <cellStyle name="Incorrecto 4" xfId="264" xr:uid="{00000000-0005-0000-0000-0000AB020000}"/>
    <cellStyle name="Millares" xfId="2329" builtinId="3"/>
    <cellStyle name="Millares [0] 2" xfId="312" xr:uid="{00000000-0005-0000-0000-0000AD020000}"/>
    <cellStyle name="Millares [0] 2 2" xfId="319" xr:uid="{00000000-0005-0000-0000-0000AE020000}"/>
    <cellStyle name="Millares 2" xfId="54" xr:uid="{00000000-0005-0000-0000-0000AF020000}"/>
    <cellStyle name="Millares 2 2" xfId="58" xr:uid="{00000000-0005-0000-0000-0000B0020000}"/>
    <cellStyle name="Millares 2 2 2" xfId="310" xr:uid="{00000000-0005-0000-0000-0000B1020000}"/>
    <cellStyle name="Millares 2 2 2 2" xfId="2321" xr:uid="{00000000-0005-0000-0000-0000B2020000}"/>
    <cellStyle name="Millares 2 2 2 3" xfId="390" xr:uid="{00000000-0005-0000-0000-0000B3020000}"/>
    <cellStyle name="Millares 2 2 3" xfId="2167" xr:uid="{00000000-0005-0000-0000-0000B4020000}"/>
    <cellStyle name="Millares 2 2 4" xfId="337" xr:uid="{00000000-0005-0000-0000-0000B5020000}"/>
    <cellStyle name="Millares 2 3" xfId="265" xr:uid="{00000000-0005-0000-0000-0000B6020000}"/>
    <cellStyle name="Millares 2 3 2" xfId="2313" xr:uid="{00000000-0005-0000-0000-0000B7020000}"/>
    <cellStyle name="Millares 2 3 3" xfId="338" xr:uid="{00000000-0005-0000-0000-0000B8020000}"/>
    <cellStyle name="Millares 2 4" xfId="2166" xr:uid="{00000000-0005-0000-0000-0000B9020000}"/>
    <cellStyle name="Millares 3" xfId="311" xr:uid="{00000000-0005-0000-0000-0000BA020000}"/>
    <cellStyle name="Millares 3 10" xfId="339" xr:uid="{00000000-0005-0000-0000-0000BB020000}"/>
    <cellStyle name="Millares 3 2" xfId="320" xr:uid="{00000000-0005-0000-0000-0000BC020000}"/>
    <cellStyle name="Millares 3 2 2" xfId="779" xr:uid="{00000000-0005-0000-0000-0000BD020000}"/>
    <cellStyle name="Millares 3 2 2 2" xfId="1347" xr:uid="{00000000-0005-0000-0000-0000BE020000}"/>
    <cellStyle name="Millares 3 2 2 3" xfId="1195" xr:uid="{00000000-0005-0000-0000-0000BF020000}"/>
    <cellStyle name="Millares 3 2 2 3 2" xfId="2010" xr:uid="{00000000-0005-0000-0000-0000C0020000}"/>
    <cellStyle name="Millares 3 2 2 4" xfId="1603" xr:uid="{00000000-0005-0000-0000-0000C1020000}"/>
    <cellStyle name="Millares 3 2 3" xfId="916" xr:uid="{00000000-0005-0000-0000-0000C2020000}"/>
    <cellStyle name="Millares 3 2 3 2" xfId="1324" xr:uid="{00000000-0005-0000-0000-0000C3020000}"/>
    <cellStyle name="Millares 3 2 3 2 2" xfId="2139" xr:uid="{00000000-0005-0000-0000-0000C4020000}"/>
    <cellStyle name="Millares 3 2 3 3" xfId="1732" xr:uid="{00000000-0005-0000-0000-0000C5020000}"/>
    <cellStyle name="Millares 3 2 4" xfId="1060" xr:uid="{00000000-0005-0000-0000-0000C6020000}"/>
    <cellStyle name="Millares 3 2 4 2" xfId="1875" xr:uid="{00000000-0005-0000-0000-0000C7020000}"/>
    <cellStyle name="Millares 3 2 5" xfId="641" xr:uid="{00000000-0005-0000-0000-0000C8020000}"/>
    <cellStyle name="Millares 3 2 6" xfId="1468" xr:uid="{00000000-0005-0000-0000-0000C9020000}"/>
    <cellStyle name="Millares 3 2 7" xfId="2324" xr:uid="{00000000-0005-0000-0000-0000CA020000}"/>
    <cellStyle name="Millares 3 2 8" xfId="507" xr:uid="{00000000-0005-0000-0000-0000CB020000}"/>
    <cellStyle name="Millares 3 3" xfId="717" xr:uid="{00000000-0005-0000-0000-0000CC020000}"/>
    <cellStyle name="Millares 3 3 2" xfId="1133" xr:uid="{00000000-0005-0000-0000-0000CD020000}"/>
    <cellStyle name="Millares 3 3 2 2" xfId="1948" xr:uid="{00000000-0005-0000-0000-0000CE020000}"/>
    <cellStyle name="Millares 3 3 3" xfId="1541" xr:uid="{00000000-0005-0000-0000-0000CF020000}"/>
    <cellStyle name="Millares 3 4" xfId="854" xr:uid="{00000000-0005-0000-0000-0000D0020000}"/>
    <cellStyle name="Millares 3 4 2" xfId="1262" xr:uid="{00000000-0005-0000-0000-0000D1020000}"/>
    <cellStyle name="Millares 3 4 2 2" xfId="2077" xr:uid="{00000000-0005-0000-0000-0000D2020000}"/>
    <cellStyle name="Millares 3 4 3" xfId="1670" xr:uid="{00000000-0005-0000-0000-0000D3020000}"/>
    <cellStyle name="Millares 3 5" xfId="998" xr:uid="{00000000-0005-0000-0000-0000D4020000}"/>
    <cellStyle name="Millares 3 5 2" xfId="1813" xr:uid="{00000000-0005-0000-0000-0000D5020000}"/>
    <cellStyle name="Millares 3 6" xfId="579" xr:uid="{00000000-0005-0000-0000-0000D6020000}"/>
    <cellStyle name="Millares 3 7" xfId="1406" xr:uid="{00000000-0005-0000-0000-0000D7020000}"/>
    <cellStyle name="Millares 3 8" xfId="399" xr:uid="{00000000-0005-0000-0000-0000D8020000}"/>
    <cellStyle name="Millares 3 9" xfId="2322" xr:uid="{00000000-0005-0000-0000-0000D9020000}"/>
    <cellStyle name="Moneda 2" xfId="62" xr:uid="{00000000-0005-0000-0000-0000DA020000}"/>
    <cellStyle name="Moneda 2 2" xfId="266" xr:uid="{00000000-0005-0000-0000-0000DB020000}"/>
    <cellStyle name="Moneda 2 2 2" xfId="2314" xr:uid="{00000000-0005-0000-0000-0000DC020000}"/>
    <cellStyle name="Moneda 2 2 3" xfId="341" xr:uid="{00000000-0005-0000-0000-0000DD020000}"/>
    <cellStyle name="Moneda 2 3" xfId="342" xr:uid="{00000000-0005-0000-0000-0000DE020000}"/>
    <cellStyle name="Moneda 2 4" xfId="343" xr:uid="{00000000-0005-0000-0000-0000DF020000}"/>
    <cellStyle name="Moneda 2 5" xfId="2170" xr:uid="{00000000-0005-0000-0000-0000E0020000}"/>
    <cellStyle name="Moneda 2 6" xfId="340" xr:uid="{00000000-0005-0000-0000-0000E1020000}"/>
    <cellStyle name="Moneda 6" xfId="317" xr:uid="{00000000-0005-0000-0000-0000E2020000}"/>
    <cellStyle name="Moneda0" xfId="321" xr:uid="{00000000-0005-0000-0000-0000E3020000}"/>
    <cellStyle name="Neutral" xfId="32" builtinId="28" customBuiltin="1"/>
    <cellStyle name="Neutral 2" xfId="267" xr:uid="{00000000-0005-0000-0000-0000E5020000}"/>
    <cellStyle name="Neutral 3" xfId="268" xr:uid="{00000000-0005-0000-0000-0000E6020000}"/>
    <cellStyle name="Neutral 4" xfId="269" xr:uid="{00000000-0005-0000-0000-0000E7020000}"/>
    <cellStyle name="Normal" xfId="0" builtinId="0"/>
    <cellStyle name="Normal 10" xfId="333" xr:uid="{00000000-0005-0000-0000-0000E9020000}"/>
    <cellStyle name="Normal 10 2" xfId="364" xr:uid="{00000000-0005-0000-0000-0000EA020000}"/>
    <cellStyle name="Normal 10 2 2" xfId="1344" xr:uid="{00000000-0005-0000-0000-0000EB020000}"/>
    <cellStyle name="Normal 10 2 2 2" xfId="2159" xr:uid="{00000000-0005-0000-0000-0000EC020000}"/>
    <cellStyle name="Normal 10 2 3" xfId="1752" xr:uid="{00000000-0005-0000-0000-0000ED020000}"/>
    <cellStyle name="Normal 10 2 4" xfId="936" xr:uid="{00000000-0005-0000-0000-0000EE020000}"/>
    <cellStyle name="Normal 11" xfId="397" xr:uid="{00000000-0005-0000-0000-0000EF020000}"/>
    <cellStyle name="Normal 12" xfId="391" xr:uid="{00000000-0005-0000-0000-0000F0020000}"/>
    <cellStyle name="Normal 13" xfId="404" xr:uid="{00000000-0005-0000-0000-0000F1020000}"/>
    <cellStyle name="Normal 14" xfId="405" xr:uid="{00000000-0005-0000-0000-0000F2020000}"/>
    <cellStyle name="Normal 14 2" xfId="406" xr:uid="{00000000-0005-0000-0000-0000F3020000}"/>
    <cellStyle name="Normal 14 2 2" xfId="455" xr:uid="{00000000-0005-0000-0000-0000F4020000}"/>
    <cellStyle name="Normal 14 2 2 2" xfId="515" xr:uid="{00000000-0005-0000-0000-0000F5020000}"/>
    <cellStyle name="Normal 14 2 2 2 2" xfId="787" xr:uid="{00000000-0005-0000-0000-0000F6020000}"/>
    <cellStyle name="Normal 14 2 2 2 2 2" xfId="1203" xr:uid="{00000000-0005-0000-0000-0000F7020000}"/>
    <cellStyle name="Normal 14 2 2 2 2 2 2" xfId="2018" xr:uid="{00000000-0005-0000-0000-0000F8020000}"/>
    <cellStyle name="Normal 14 2 2 2 2 3" xfId="1611" xr:uid="{00000000-0005-0000-0000-0000F9020000}"/>
    <cellStyle name="Normal 14 2 2 2 3" xfId="924" xr:uid="{00000000-0005-0000-0000-0000FA020000}"/>
    <cellStyle name="Normal 14 2 2 2 3 2" xfId="1332" xr:uid="{00000000-0005-0000-0000-0000FB020000}"/>
    <cellStyle name="Normal 14 2 2 2 3 2 2" xfId="2147" xr:uid="{00000000-0005-0000-0000-0000FC020000}"/>
    <cellStyle name="Normal 14 2 2 2 3 3" xfId="1740" xr:uid="{00000000-0005-0000-0000-0000FD020000}"/>
    <cellStyle name="Normal 14 2 2 2 4" xfId="1068" xr:uid="{00000000-0005-0000-0000-0000FE020000}"/>
    <cellStyle name="Normal 14 2 2 2 4 2" xfId="1883" xr:uid="{00000000-0005-0000-0000-0000FF020000}"/>
    <cellStyle name="Normal 14 2 2 2 5" xfId="649" xr:uid="{00000000-0005-0000-0000-000000030000}"/>
    <cellStyle name="Normal 14 2 2 2 6" xfId="1476" xr:uid="{00000000-0005-0000-0000-000001030000}"/>
    <cellStyle name="Normal 14 2 2 3" xfId="725" xr:uid="{00000000-0005-0000-0000-000002030000}"/>
    <cellStyle name="Normal 14 2 2 3 2" xfId="1141" xr:uid="{00000000-0005-0000-0000-000003030000}"/>
    <cellStyle name="Normal 14 2 2 3 2 2" xfId="1956" xr:uid="{00000000-0005-0000-0000-000004030000}"/>
    <cellStyle name="Normal 14 2 2 3 3" xfId="1549" xr:uid="{00000000-0005-0000-0000-000005030000}"/>
    <cellStyle name="Normal 14 2 2 4" xfId="862" xr:uid="{00000000-0005-0000-0000-000006030000}"/>
    <cellStyle name="Normal 14 2 2 4 2" xfId="1270" xr:uid="{00000000-0005-0000-0000-000007030000}"/>
    <cellStyle name="Normal 14 2 2 4 2 2" xfId="2085" xr:uid="{00000000-0005-0000-0000-000008030000}"/>
    <cellStyle name="Normal 14 2 2 4 3" xfId="1678" xr:uid="{00000000-0005-0000-0000-000009030000}"/>
    <cellStyle name="Normal 14 2 2 5" xfId="1006" xr:uid="{00000000-0005-0000-0000-00000A030000}"/>
    <cellStyle name="Normal 14 2 2 5 2" xfId="1821" xr:uid="{00000000-0005-0000-0000-00000B030000}"/>
    <cellStyle name="Normal 14 2 2 6" xfId="587" xr:uid="{00000000-0005-0000-0000-00000C030000}"/>
    <cellStyle name="Normal 14 2 2 7" xfId="1414" xr:uid="{00000000-0005-0000-0000-00000D030000}"/>
    <cellStyle name="Normal 14 2 3" xfId="465" xr:uid="{00000000-0005-0000-0000-00000E030000}"/>
    <cellStyle name="Normal 14 2 3 2" xfId="737" xr:uid="{00000000-0005-0000-0000-00000F030000}"/>
    <cellStyle name="Normal 14 2 3 2 2" xfId="1153" xr:uid="{00000000-0005-0000-0000-000010030000}"/>
    <cellStyle name="Normal 14 2 3 2 2 2" xfId="1968" xr:uid="{00000000-0005-0000-0000-000011030000}"/>
    <cellStyle name="Normal 14 2 3 2 3" xfId="1561" xr:uid="{00000000-0005-0000-0000-000012030000}"/>
    <cellStyle name="Normal 14 2 3 3" xfId="874" xr:uid="{00000000-0005-0000-0000-000013030000}"/>
    <cellStyle name="Normal 14 2 3 3 2" xfId="1282" xr:uid="{00000000-0005-0000-0000-000014030000}"/>
    <cellStyle name="Normal 14 2 3 3 2 2" xfId="2097" xr:uid="{00000000-0005-0000-0000-000015030000}"/>
    <cellStyle name="Normal 14 2 3 3 3" xfId="1690" xr:uid="{00000000-0005-0000-0000-000016030000}"/>
    <cellStyle name="Normal 14 2 3 4" xfId="1018" xr:uid="{00000000-0005-0000-0000-000017030000}"/>
    <cellStyle name="Normal 14 2 3 4 2" xfId="1833" xr:uid="{00000000-0005-0000-0000-000018030000}"/>
    <cellStyle name="Normal 14 2 3 5" xfId="599" xr:uid="{00000000-0005-0000-0000-000019030000}"/>
    <cellStyle name="Normal 14 2 3 6" xfId="1426" xr:uid="{00000000-0005-0000-0000-00001A030000}"/>
    <cellStyle name="Normal 14 2 4" xfId="687" xr:uid="{00000000-0005-0000-0000-00001B030000}"/>
    <cellStyle name="Normal 14 2 4 2" xfId="1103" xr:uid="{00000000-0005-0000-0000-00001C030000}"/>
    <cellStyle name="Normal 14 2 4 2 2" xfId="1918" xr:uid="{00000000-0005-0000-0000-00001D030000}"/>
    <cellStyle name="Normal 14 2 4 3" xfId="1511" xr:uid="{00000000-0005-0000-0000-00001E030000}"/>
    <cellStyle name="Normal 14 2 5" xfId="824" xr:uid="{00000000-0005-0000-0000-00001F030000}"/>
    <cellStyle name="Normal 14 2 5 2" xfId="1232" xr:uid="{00000000-0005-0000-0000-000020030000}"/>
    <cellStyle name="Normal 14 2 5 2 2" xfId="2047" xr:uid="{00000000-0005-0000-0000-000021030000}"/>
    <cellStyle name="Normal 14 2 5 3" xfId="1640" xr:uid="{00000000-0005-0000-0000-000022030000}"/>
    <cellStyle name="Normal 14 2 6" xfId="968" xr:uid="{00000000-0005-0000-0000-000023030000}"/>
    <cellStyle name="Normal 14 2 6 2" xfId="1783" xr:uid="{00000000-0005-0000-0000-000024030000}"/>
    <cellStyle name="Normal 14 2 7" xfId="549" xr:uid="{00000000-0005-0000-0000-000025030000}"/>
    <cellStyle name="Normal 14 2 8" xfId="1376" xr:uid="{00000000-0005-0000-0000-000026030000}"/>
    <cellStyle name="Normal 14 3" xfId="454" xr:uid="{00000000-0005-0000-0000-000027030000}"/>
    <cellStyle name="Normal 14 3 2" xfId="514" xr:uid="{00000000-0005-0000-0000-000028030000}"/>
    <cellStyle name="Normal 14 3 2 2" xfId="786" xr:uid="{00000000-0005-0000-0000-000029030000}"/>
    <cellStyle name="Normal 14 3 2 2 2" xfId="1202" xr:uid="{00000000-0005-0000-0000-00002A030000}"/>
    <cellStyle name="Normal 14 3 2 2 2 2" xfId="2017" xr:uid="{00000000-0005-0000-0000-00002B030000}"/>
    <cellStyle name="Normal 14 3 2 2 3" xfId="1610" xr:uid="{00000000-0005-0000-0000-00002C030000}"/>
    <cellStyle name="Normal 14 3 2 3" xfId="923" xr:uid="{00000000-0005-0000-0000-00002D030000}"/>
    <cellStyle name="Normal 14 3 2 3 2" xfId="1331" xr:uid="{00000000-0005-0000-0000-00002E030000}"/>
    <cellStyle name="Normal 14 3 2 3 2 2" xfId="2146" xr:uid="{00000000-0005-0000-0000-00002F030000}"/>
    <cellStyle name="Normal 14 3 2 3 3" xfId="1739" xr:uid="{00000000-0005-0000-0000-000030030000}"/>
    <cellStyle name="Normal 14 3 2 4" xfId="1067" xr:uid="{00000000-0005-0000-0000-000031030000}"/>
    <cellStyle name="Normal 14 3 2 4 2" xfId="1882" xr:uid="{00000000-0005-0000-0000-000032030000}"/>
    <cellStyle name="Normal 14 3 2 5" xfId="648" xr:uid="{00000000-0005-0000-0000-000033030000}"/>
    <cellStyle name="Normal 14 3 2 6" xfId="1475" xr:uid="{00000000-0005-0000-0000-000034030000}"/>
    <cellStyle name="Normal 14 3 3" xfId="724" xr:uid="{00000000-0005-0000-0000-000035030000}"/>
    <cellStyle name="Normal 14 3 3 2" xfId="1140" xr:uid="{00000000-0005-0000-0000-000036030000}"/>
    <cellStyle name="Normal 14 3 3 2 2" xfId="1955" xr:uid="{00000000-0005-0000-0000-000037030000}"/>
    <cellStyle name="Normal 14 3 3 3" xfId="1548" xr:uid="{00000000-0005-0000-0000-000038030000}"/>
    <cellStyle name="Normal 14 3 4" xfId="861" xr:uid="{00000000-0005-0000-0000-000039030000}"/>
    <cellStyle name="Normal 14 3 4 2" xfId="1269" xr:uid="{00000000-0005-0000-0000-00003A030000}"/>
    <cellStyle name="Normal 14 3 4 2 2" xfId="2084" xr:uid="{00000000-0005-0000-0000-00003B030000}"/>
    <cellStyle name="Normal 14 3 4 3" xfId="1677" xr:uid="{00000000-0005-0000-0000-00003C030000}"/>
    <cellStyle name="Normal 14 3 5" xfId="1005" xr:uid="{00000000-0005-0000-0000-00003D030000}"/>
    <cellStyle name="Normal 14 3 5 2" xfId="1820" xr:uid="{00000000-0005-0000-0000-00003E030000}"/>
    <cellStyle name="Normal 14 3 6" xfId="586" xr:uid="{00000000-0005-0000-0000-00003F030000}"/>
    <cellStyle name="Normal 14 3 7" xfId="1413" xr:uid="{00000000-0005-0000-0000-000040030000}"/>
    <cellStyle name="Normal 14 4" xfId="464" xr:uid="{00000000-0005-0000-0000-000041030000}"/>
    <cellStyle name="Normal 14 4 2" xfId="736" xr:uid="{00000000-0005-0000-0000-000042030000}"/>
    <cellStyle name="Normal 14 4 2 2" xfId="1152" xr:uid="{00000000-0005-0000-0000-000043030000}"/>
    <cellStyle name="Normal 14 4 2 2 2" xfId="1967" xr:uid="{00000000-0005-0000-0000-000044030000}"/>
    <cellStyle name="Normal 14 4 2 3" xfId="1560" xr:uid="{00000000-0005-0000-0000-000045030000}"/>
    <cellStyle name="Normal 14 4 3" xfId="873" xr:uid="{00000000-0005-0000-0000-000046030000}"/>
    <cellStyle name="Normal 14 4 3 2" xfId="1281" xr:uid="{00000000-0005-0000-0000-000047030000}"/>
    <cellStyle name="Normal 14 4 3 2 2" xfId="2096" xr:uid="{00000000-0005-0000-0000-000048030000}"/>
    <cellStyle name="Normal 14 4 3 3" xfId="1689" xr:uid="{00000000-0005-0000-0000-000049030000}"/>
    <cellStyle name="Normal 14 4 4" xfId="1017" xr:uid="{00000000-0005-0000-0000-00004A030000}"/>
    <cellStyle name="Normal 14 4 4 2" xfId="1832" xr:uid="{00000000-0005-0000-0000-00004B030000}"/>
    <cellStyle name="Normal 14 4 5" xfId="598" xr:uid="{00000000-0005-0000-0000-00004C030000}"/>
    <cellStyle name="Normal 14 4 6" xfId="1425" xr:uid="{00000000-0005-0000-0000-00004D030000}"/>
    <cellStyle name="Normal 14 5" xfId="686" xr:uid="{00000000-0005-0000-0000-00004E030000}"/>
    <cellStyle name="Normal 14 5 2" xfId="1102" xr:uid="{00000000-0005-0000-0000-00004F030000}"/>
    <cellStyle name="Normal 14 5 2 2" xfId="1917" xr:uid="{00000000-0005-0000-0000-000050030000}"/>
    <cellStyle name="Normal 14 5 3" xfId="1510" xr:uid="{00000000-0005-0000-0000-000051030000}"/>
    <cellStyle name="Normal 14 6" xfId="823" xr:uid="{00000000-0005-0000-0000-000052030000}"/>
    <cellStyle name="Normal 14 6 2" xfId="1231" xr:uid="{00000000-0005-0000-0000-000053030000}"/>
    <cellStyle name="Normal 14 6 2 2" xfId="2046" xr:uid="{00000000-0005-0000-0000-000054030000}"/>
    <cellStyle name="Normal 14 6 3" xfId="1639" xr:uid="{00000000-0005-0000-0000-000055030000}"/>
    <cellStyle name="Normal 14 7" xfId="967" xr:uid="{00000000-0005-0000-0000-000056030000}"/>
    <cellStyle name="Normal 14 7 2" xfId="1782" xr:uid="{00000000-0005-0000-0000-000057030000}"/>
    <cellStyle name="Normal 14 8" xfId="548" xr:uid="{00000000-0005-0000-0000-000058030000}"/>
    <cellStyle name="Normal 14 9" xfId="1375" xr:uid="{00000000-0005-0000-0000-000059030000}"/>
    <cellStyle name="Normal 15" xfId="436" xr:uid="{00000000-0005-0000-0000-00005A030000}"/>
    <cellStyle name="Normal 15 2" xfId="495" xr:uid="{00000000-0005-0000-0000-00005B030000}"/>
    <cellStyle name="Normal 15 2 2" xfId="767" xr:uid="{00000000-0005-0000-0000-00005C030000}"/>
    <cellStyle name="Normal 15 2 2 2" xfId="1183" xr:uid="{00000000-0005-0000-0000-00005D030000}"/>
    <cellStyle name="Normal 15 2 2 2 2" xfId="1998" xr:uid="{00000000-0005-0000-0000-00005E030000}"/>
    <cellStyle name="Normal 15 2 2 3" xfId="1591" xr:uid="{00000000-0005-0000-0000-00005F030000}"/>
    <cellStyle name="Normal 15 2 3" xfId="904" xr:uid="{00000000-0005-0000-0000-000060030000}"/>
    <cellStyle name="Normal 15 2 3 2" xfId="1312" xr:uid="{00000000-0005-0000-0000-000061030000}"/>
    <cellStyle name="Normal 15 2 3 2 2" xfId="2127" xr:uid="{00000000-0005-0000-0000-000062030000}"/>
    <cellStyle name="Normal 15 2 3 3" xfId="1720" xr:uid="{00000000-0005-0000-0000-000063030000}"/>
    <cellStyle name="Normal 15 2 4" xfId="1048" xr:uid="{00000000-0005-0000-0000-000064030000}"/>
    <cellStyle name="Normal 15 2 4 2" xfId="1863" xr:uid="{00000000-0005-0000-0000-000065030000}"/>
    <cellStyle name="Normal 15 2 5" xfId="629" xr:uid="{00000000-0005-0000-0000-000066030000}"/>
    <cellStyle name="Normal 15 2 6" xfId="1456" xr:uid="{00000000-0005-0000-0000-000067030000}"/>
    <cellStyle name="Normal 15 3" xfId="705" xr:uid="{00000000-0005-0000-0000-000068030000}"/>
    <cellStyle name="Normal 15 3 2" xfId="1121" xr:uid="{00000000-0005-0000-0000-000069030000}"/>
    <cellStyle name="Normal 15 3 2 2" xfId="1936" xr:uid="{00000000-0005-0000-0000-00006A030000}"/>
    <cellStyle name="Normal 15 3 3" xfId="1529" xr:uid="{00000000-0005-0000-0000-00006B030000}"/>
    <cellStyle name="Normal 15 4" xfId="842" xr:uid="{00000000-0005-0000-0000-00006C030000}"/>
    <cellStyle name="Normal 15 4 2" xfId="1250" xr:uid="{00000000-0005-0000-0000-00006D030000}"/>
    <cellStyle name="Normal 15 4 2 2" xfId="2065" xr:uid="{00000000-0005-0000-0000-00006E030000}"/>
    <cellStyle name="Normal 15 4 3" xfId="1658" xr:uid="{00000000-0005-0000-0000-00006F030000}"/>
    <cellStyle name="Normal 15 5" xfId="986" xr:uid="{00000000-0005-0000-0000-000070030000}"/>
    <cellStyle name="Normal 15 5 2" xfId="1801" xr:uid="{00000000-0005-0000-0000-000071030000}"/>
    <cellStyle name="Normal 15 6" xfId="567" xr:uid="{00000000-0005-0000-0000-000072030000}"/>
    <cellStyle name="Normal 15 7" xfId="1394" xr:uid="{00000000-0005-0000-0000-000073030000}"/>
    <cellStyle name="Normal 16" xfId="794" xr:uid="{00000000-0005-0000-0000-000074030000}"/>
    <cellStyle name="Normal 16 2" xfId="795" xr:uid="{00000000-0005-0000-0000-000075030000}"/>
    <cellStyle name="Normal 16 3" xfId="1345" xr:uid="{00000000-0005-0000-0000-000076030000}"/>
    <cellStyle name="Normal 17" xfId="655" xr:uid="{00000000-0005-0000-0000-000077030000}"/>
    <cellStyle name="Normal 17 2" xfId="1074" xr:uid="{00000000-0005-0000-0000-000078030000}"/>
    <cellStyle name="Normal 17 2 2" xfId="1889" xr:uid="{00000000-0005-0000-0000-000079030000}"/>
    <cellStyle name="Normal 17 3" xfId="1482" xr:uid="{00000000-0005-0000-0000-00007A030000}"/>
    <cellStyle name="Normal 18" xfId="950" xr:uid="{00000000-0005-0000-0000-00007B030000}"/>
    <cellStyle name="Normal 18 2" xfId="1766" xr:uid="{00000000-0005-0000-0000-00007C030000}"/>
    <cellStyle name="Normal 19" xfId="937" xr:uid="{00000000-0005-0000-0000-00007D030000}"/>
    <cellStyle name="Normal 19 2" xfId="1753" xr:uid="{00000000-0005-0000-0000-00007E030000}"/>
    <cellStyle name="Normal 2" xfId="42" xr:uid="{00000000-0005-0000-0000-00007F030000}"/>
    <cellStyle name="Normal 2 2" xfId="44" xr:uid="{00000000-0005-0000-0000-000080030000}"/>
    <cellStyle name="Normal 2 2 2" xfId="45" xr:uid="{00000000-0005-0000-0000-000081030000}"/>
    <cellStyle name="Normal 2 2 2 2" xfId="394" xr:uid="{00000000-0005-0000-0000-000082030000}"/>
    <cellStyle name="Normal 2 2 2 3" xfId="2326" xr:uid="{00000000-0005-0000-0000-000083030000}"/>
    <cellStyle name="Normal 2 2 2 4" xfId="329" xr:uid="{00000000-0005-0000-0000-000084030000}"/>
    <cellStyle name="Normal 2 2 2 5" xfId="323" xr:uid="{00000000-0005-0000-0000-000085030000}"/>
    <cellStyle name="Normal 2 2 3" xfId="344" xr:uid="{00000000-0005-0000-0000-000086030000}"/>
    <cellStyle name="Normal 2 2 4" xfId="345" xr:uid="{00000000-0005-0000-0000-000087030000}"/>
    <cellStyle name="Normal 2 3" xfId="56" xr:uid="{00000000-0005-0000-0000-000088030000}"/>
    <cellStyle name="Normal 2 4" xfId="61" xr:uid="{00000000-0005-0000-0000-000089030000}"/>
    <cellStyle name="Normal 2 4 2" xfId="2169" xr:uid="{00000000-0005-0000-0000-00008A030000}"/>
    <cellStyle name="Normal 2 4 3" xfId="346" xr:uid="{00000000-0005-0000-0000-00008B030000}"/>
    <cellStyle name="Normal 2 5" xfId="322" xr:uid="{00000000-0005-0000-0000-00008C030000}"/>
    <cellStyle name="Normal 2 5 2" xfId="2325" xr:uid="{00000000-0005-0000-0000-00008D030000}"/>
    <cellStyle name="Normal 2 5 3" xfId="347" xr:uid="{00000000-0005-0000-0000-00008E030000}"/>
    <cellStyle name="Normal 3" xfId="43" xr:uid="{00000000-0005-0000-0000-00008F030000}"/>
    <cellStyle name="Normal 3 2" xfId="64" xr:uid="{00000000-0005-0000-0000-000090030000}"/>
    <cellStyle name="Normal 3 2 2" xfId="270" xr:uid="{00000000-0005-0000-0000-000091030000}"/>
    <cellStyle name="Normal 3 2 2 2" xfId="402" xr:uid="{00000000-0005-0000-0000-000092030000}"/>
    <cellStyle name="Normal 3 2 2 3" xfId="417" xr:uid="{00000000-0005-0000-0000-000093030000}"/>
    <cellStyle name="Normal 3 2 2 4" xfId="799" xr:uid="{00000000-0005-0000-0000-000094030000}"/>
    <cellStyle name="Normal 3 2 2 5" xfId="387" xr:uid="{00000000-0005-0000-0000-000095030000}"/>
    <cellStyle name="Normal 3 2 2 6" xfId="349" xr:uid="{00000000-0005-0000-0000-000096030000}"/>
    <cellStyle name="Normal 3 2 3" xfId="383" xr:uid="{00000000-0005-0000-0000-000097030000}"/>
    <cellStyle name="Normal 3 2 4" xfId="369" xr:uid="{00000000-0005-0000-0000-000098030000}"/>
    <cellStyle name="Normal 3 2 5" xfId="368" xr:uid="{00000000-0005-0000-0000-000099030000}"/>
    <cellStyle name="Normal 3 2 6" xfId="348" xr:uid="{00000000-0005-0000-0000-00009A030000}"/>
    <cellStyle name="Normal 3 3" xfId="59" xr:uid="{00000000-0005-0000-0000-00009B030000}"/>
    <cellStyle name="Normal 3 3 2" xfId="388" xr:uid="{00000000-0005-0000-0000-00009C030000}"/>
    <cellStyle name="Normal 3 3 2 2" xfId="403" xr:uid="{00000000-0005-0000-0000-00009D030000}"/>
    <cellStyle name="Normal 3 3 2 3" xfId="418" xr:uid="{00000000-0005-0000-0000-00009E030000}"/>
    <cellStyle name="Normal 3 3 2 4" xfId="798" xr:uid="{00000000-0005-0000-0000-00009F030000}"/>
    <cellStyle name="Normal 3 3 3" xfId="382" xr:uid="{00000000-0005-0000-0000-0000A0030000}"/>
    <cellStyle name="Normal 3 3 4" xfId="2168" xr:uid="{00000000-0005-0000-0000-0000A1030000}"/>
    <cellStyle name="Normal 3 3 5" xfId="350" xr:uid="{00000000-0005-0000-0000-0000A2030000}"/>
    <cellStyle name="Normal 3 4" xfId="324" xr:uid="{00000000-0005-0000-0000-0000A3030000}"/>
    <cellStyle name="Normal 3 4 2" xfId="386" xr:uid="{00000000-0005-0000-0000-0000A4030000}"/>
    <cellStyle name="Normal 3 4 3" xfId="2327" xr:uid="{00000000-0005-0000-0000-0000A5030000}"/>
    <cellStyle name="Normal 3 4 4" xfId="351" xr:uid="{00000000-0005-0000-0000-0000A6030000}"/>
    <cellStyle name="Normal 3 5" xfId="352" xr:uid="{00000000-0005-0000-0000-0000A7030000}"/>
    <cellStyle name="Normal 3 6" xfId="353" xr:uid="{00000000-0005-0000-0000-0000A8030000}"/>
    <cellStyle name="Normal 3 6 2" xfId="800" xr:uid="{00000000-0005-0000-0000-0000A9030000}"/>
    <cellStyle name="Normal 3 6 3" xfId="797" xr:uid="{00000000-0005-0000-0000-0000AA030000}"/>
    <cellStyle name="Normal 3 6 4" xfId="672" xr:uid="{00000000-0005-0000-0000-0000AB030000}"/>
    <cellStyle name="Normal 3 7" xfId="334" xr:uid="{00000000-0005-0000-0000-0000AC030000}"/>
    <cellStyle name="Normal 3 7 2" xfId="1346" xr:uid="{00000000-0005-0000-0000-0000AD030000}"/>
    <cellStyle name="Normal 3 7 2 2" xfId="2160" xr:uid="{00000000-0005-0000-0000-0000AE030000}"/>
    <cellStyle name="Normal 3 7 3" xfId="669" xr:uid="{00000000-0005-0000-0000-0000AF030000}"/>
    <cellStyle name="Normal 3 7 4" xfId="366" xr:uid="{00000000-0005-0000-0000-0000B0030000}"/>
    <cellStyle name="Normal 3 8" xfId="48" xr:uid="{00000000-0005-0000-0000-0000B1030000}"/>
    <cellStyle name="Normal 4" xfId="46" xr:uid="{00000000-0005-0000-0000-0000B2030000}"/>
    <cellStyle name="Normal 4 10" xfId="801" xr:uid="{00000000-0005-0000-0000-0000B3030000}"/>
    <cellStyle name="Normal 4 10 2" xfId="1209" xr:uid="{00000000-0005-0000-0000-0000B4030000}"/>
    <cellStyle name="Normal 4 10 2 2" xfId="2024" xr:uid="{00000000-0005-0000-0000-0000B5030000}"/>
    <cellStyle name="Normal 4 10 3" xfId="1617" xr:uid="{00000000-0005-0000-0000-0000B6030000}"/>
    <cellStyle name="Normal 4 11" xfId="930" xr:uid="{00000000-0005-0000-0000-0000B7030000}"/>
    <cellStyle name="Normal 4 11 2" xfId="1338" xr:uid="{00000000-0005-0000-0000-0000B8030000}"/>
    <cellStyle name="Normal 4 11 2 2" xfId="2153" xr:uid="{00000000-0005-0000-0000-0000B9030000}"/>
    <cellStyle name="Normal 4 11 3" xfId="1746" xr:uid="{00000000-0005-0000-0000-0000BA030000}"/>
    <cellStyle name="Normal 4 12" xfId="951" xr:uid="{00000000-0005-0000-0000-0000BB030000}"/>
    <cellStyle name="Normal 4 12 2" xfId="1767" xr:uid="{00000000-0005-0000-0000-0000BC030000}"/>
    <cellStyle name="Normal 4 13" xfId="521" xr:uid="{00000000-0005-0000-0000-0000BD030000}"/>
    <cellStyle name="Normal 4 14" xfId="1348" xr:uid="{00000000-0005-0000-0000-0000BE030000}"/>
    <cellStyle name="Normal 4 2" xfId="63" xr:uid="{00000000-0005-0000-0000-0000BF030000}"/>
    <cellStyle name="Normal 4 2 10" xfId="1377" xr:uid="{00000000-0005-0000-0000-0000C0030000}"/>
    <cellStyle name="Normal 4 2 11" xfId="370" xr:uid="{00000000-0005-0000-0000-0000C1030000}"/>
    <cellStyle name="Normal 4 2 2" xfId="271" xr:uid="{00000000-0005-0000-0000-0000C2030000}"/>
    <cellStyle name="Normal 4 2 2 10" xfId="401" xr:uid="{00000000-0005-0000-0000-0000C3030000}"/>
    <cellStyle name="Normal 4 2 2 2" xfId="447" xr:uid="{00000000-0005-0000-0000-0000C4030000}"/>
    <cellStyle name="Normal 4 2 2 2 2" xfId="508" xr:uid="{00000000-0005-0000-0000-0000C5030000}"/>
    <cellStyle name="Normal 4 2 2 2 2 2" xfId="780" xr:uid="{00000000-0005-0000-0000-0000C6030000}"/>
    <cellStyle name="Normal 4 2 2 2 2 2 2" xfId="1196" xr:uid="{00000000-0005-0000-0000-0000C7030000}"/>
    <cellStyle name="Normal 4 2 2 2 2 2 2 2" xfId="2011" xr:uid="{00000000-0005-0000-0000-0000C8030000}"/>
    <cellStyle name="Normal 4 2 2 2 2 2 3" xfId="1604" xr:uid="{00000000-0005-0000-0000-0000C9030000}"/>
    <cellStyle name="Normal 4 2 2 2 2 3" xfId="917" xr:uid="{00000000-0005-0000-0000-0000CA030000}"/>
    <cellStyle name="Normal 4 2 2 2 2 3 2" xfId="1325" xr:uid="{00000000-0005-0000-0000-0000CB030000}"/>
    <cellStyle name="Normal 4 2 2 2 2 3 2 2" xfId="2140" xr:uid="{00000000-0005-0000-0000-0000CC030000}"/>
    <cellStyle name="Normal 4 2 2 2 2 3 3" xfId="1733" xr:uid="{00000000-0005-0000-0000-0000CD030000}"/>
    <cellStyle name="Normal 4 2 2 2 2 4" xfId="1061" xr:uid="{00000000-0005-0000-0000-0000CE030000}"/>
    <cellStyle name="Normal 4 2 2 2 2 4 2" xfId="1876" xr:uid="{00000000-0005-0000-0000-0000CF030000}"/>
    <cellStyle name="Normal 4 2 2 2 2 5" xfId="642" xr:uid="{00000000-0005-0000-0000-0000D0030000}"/>
    <cellStyle name="Normal 4 2 2 2 2 6" xfId="1469" xr:uid="{00000000-0005-0000-0000-0000D1030000}"/>
    <cellStyle name="Normal 4 2 2 2 3" xfId="718" xr:uid="{00000000-0005-0000-0000-0000D2030000}"/>
    <cellStyle name="Normal 4 2 2 2 3 2" xfId="1134" xr:uid="{00000000-0005-0000-0000-0000D3030000}"/>
    <cellStyle name="Normal 4 2 2 2 3 2 2" xfId="1949" xr:uid="{00000000-0005-0000-0000-0000D4030000}"/>
    <cellStyle name="Normal 4 2 2 2 3 3" xfId="1542" xr:uid="{00000000-0005-0000-0000-0000D5030000}"/>
    <cellStyle name="Normal 4 2 2 2 4" xfId="855" xr:uid="{00000000-0005-0000-0000-0000D6030000}"/>
    <cellStyle name="Normal 4 2 2 2 4 2" xfId="1263" xr:uid="{00000000-0005-0000-0000-0000D7030000}"/>
    <cellStyle name="Normal 4 2 2 2 4 2 2" xfId="2078" xr:uid="{00000000-0005-0000-0000-0000D8030000}"/>
    <cellStyle name="Normal 4 2 2 2 4 3" xfId="1671" xr:uid="{00000000-0005-0000-0000-0000D9030000}"/>
    <cellStyle name="Normal 4 2 2 2 5" xfId="999" xr:uid="{00000000-0005-0000-0000-0000DA030000}"/>
    <cellStyle name="Normal 4 2 2 2 5 2" xfId="1814" xr:uid="{00000000-0005-0000-0000-0000DB030000}"/>
    <cellStyle name="Normal 4 2 2 2 6" xfId="580" xr:uid="{00000000-0005-0000-0000-0000DC030000}"/>
    <cellStyle name="Normal 4 2 2 2 7" xfId="1407" xr:uid="{00000000-0005-0000-0000-0000DD030000}"/>
    <cellStyle name="Normal 4 2 2 3" xfId="467" xr:uid="{00000000-0005-0000-0000-0000DE030000}"/>
    <cellStyle name="Normal 4 2 2 3 2" xfId="739" xr:uid="{00000000-0005-0000-0000-0000DF030000}"/>
    <cellStyle name="Normal 4 2 2 3 2 2" xfId="1155" xr:uid="{00000000-0005-0000-0000-0000E0030000}"/>
    <cellStyle name="Normal 4 2 2 3 2 2 2" xfId="1970" xr:uid="{00000000-0005-0000-0000-0000E1030000}"/>
    <cellStyle name="Normal 4 2 2 3 2 3" xfId="1563" xr:uid="{00000000-0005-0000-0000-0000E2030000}"/>
    <cellStyle name="Normal 4 2 2 3 3" xfId="876" xr:uid="{00000000-0005-0000-0000-0000E3030000}"/>
    <cellStyle name="Normal 4 2 2 3 3 2" xfId="1284" xr:uid="{00000000-0005-0000-0000-0000E4030000}"/>
    <cellStyle name="Normal 4 2 2 3 3 2 2" xfId="2099" xr:uid="{00000000-0005-0000-0000-0000E5030000}"/>
    <cellStyle name="Normal 4 2 2 3 3 3" xfId="1692" xr:uid="{00000000-0005-0000-0000-0000E6030000}"/>
    <cellStyle name="Normal 4 2 2 3 4" xfId="1020" xr:uid="{00000000-0005-0000-0000-0000E7030000}"/>
    <cellStyle name="Normal 4 2 2 3 4 2" xfId="1835" xr:uid="{00000000-0005-0000-0000-0000E8030000}"/>
    <cellStyle name="Normal 4 2 2 3 5" xfId="601" xr:uid="{00000000-0005-0000-0000-0000E9030000}"/>
    <cellStyle name="Normal 4 2 2 3 6" xfId="1428" xr:uid="{00000000-0005-0000-0000-0000EA030000}"/>
    <cellStyle name="Normal 4 2 2 4" xfId="689" xr:uid="{00000000-0005-0000-0000-0000EB030000}"/>
    <cellStyle name="Normal 4 2 2 4 2" xfId="1105" xr:uid="{00000000-0005-0000-0000-0000EC030000}"/>
    <cellStyle name="Normal 4 2 2 4 2 2" xfId="1920" xr:uid="{00000000-0005-0000-0000-0000ED030000}"/>
    <cellStyle name="Normal 4 2 2 4 3" xfId="1513" xr:uid="{00000000-0005-0000-0000-0000EE030000}"/>
    <cellStyle name="Normal 4 2 2 5" xfId="826" xr:uid="{00000000-0005-0000-0000-0000EF030000}"/>
    <cellStyle name="Normal 4 2 2 5 2" xfId="1234" xr:uid="{00000000-0005-0000-0000-0000F0030000}"/>
    <cellStyle name="Normal 4 2 2 5 2 2" xfId="2049" xr:uid="{00000000-0005-0000-0000-0000F1030000}"/>
    <cellStyle name="Normal 4 2 2 5 3" xfId="1642" xr:uid="{00000000-0005-0000-0000-0000F2030000}"/>
    <cellStyle name="Normal 4 2 2 6" xfId="970" xr:uid="{00000000-0005-0000-0000-0000F3030000}"/>
    <cellStyle name="Normal 4 2 2 6 2" xfId="1785" xr:uid="{00000000-0005-0000-0000-0000F4030000}"/>
    <cellStyle name="Normal 4 2 2 7" xfId="551" xr:uid="{00000000-0005-0000-0000-0000F5030000}"/>
    <cellStyle name="Normal 4 2 2 8" xfId="1378" xr:uid="{00000000-0005-0000-0000-0000F6030000}"/>
    <cellStyle name="Normal 4 2 2 9" xfId="2315" xr:uid="{00000000-0005-0000-0000-0000F7030000}"/>
    <cellStyle name="Normal 4 2 3" xfId="393" xr:uid="{00000000-0005-0000-0000-0000F8030000}"/>
    <cellStyle name="Normal 4 2 4" xfId="441" xr:uid="{00000000-0005-0000-0000-0000F9030000}"/>
    <cellStyle name="Normal 4 2 4 2" xfId="501" xr:uid="{00000000-0005-0000-0000-0000FA030000}"/>
    <cellStyle name="Normal 4 2 4 2 2" xfId="773" xr:uid="{00000000-0005-0000-0000-0000FB030000}"/>
    <cellStyle name="Normal 4 2 4 2 2 2" xfId="1189" xr:uid="{00000000-0005-0000-0000-0000FC030000}"/>
    <cellStyle name="Normal 4 2 4 2 2 2 2" xfId="2004" xr:uid="{00000000-0005-0000-0000-0000FD030000}"/>
    <cellStyle name="Normal 4 2 4 2 2 3" xfId="1597" xr:uid="{00000000-0005-0000-0000-0000FE030000}"/>
    <cellStyle name="Normal 4 2 4 2 3" xfId="910" xr:uid="{00000000-0005-0000-0000-0000FF030000}"/>
    <cellStyle name="Normal 4 2 4 2 3 2" xfId="1318" xr:uid="{00000000-0005-0000-0000-000000040000}"/>
    <cellStyle name="Normal 4 2 4 2 3 2 2" xfId="2133" xr:uid="{00000000-0005-0000-0000-000001040000}"/>
    <cellStyle name="Normal 4 2 4 2 3 3" xfId="1726" xr:uid="{00000000-0005-0000-0000-000002040000}"/>
    <cellStyle name="Normal 4 2 4 2 4" xfId="1054" xr:uid="{00000000-0005-0000-0000-000003040000}"/>
    <cellStyle name="Normal 4 2 4 2 4 2" xfId="1869" xr:uid="{00000000-0005-0000-0000-000004040000}"/>
    <cellStyle name="Normal 4 2 4 2 5" xfId="635" xr:uid="{00000000-0005-0000-0000-000005040000}"/>
    <cellStyle name="Normal 4 2 4 2 6" xfId="1462" xr:uid="{00000000-0005-0000-0000-000006040000}"/>
    <cellStyle name="Normal 4 2 4 3" xfId="711" xr:uid="{00000000-0005-0000-0000-000007040000}"/>
    <cellStyle name="Normal 4 2 4 3 2" xfId="1127" xr:uid="{00000000-0005-0000-0000-000008040000}"/>
    <cellStyle name="Normal 4 2 4 3 2 2" xfId="1942" xr:uid="{00000000-0005-0000-0000-000009040000}"/>
    <cellStyle name="Normal 4 2 4 3 3" xfId="1535" xr:uid="{00000000-0005-0000-0000-00000A040000}"/>
    <cellStyle name="Normal 4 2 4 4" xfId="848" xr:uid="{00000000-0005-0000-0000-00000B040000}"/>
    <cellStyle name="Normal 4 2 4 4 2" xfId="1256" xr:uid="{00000000-0005-0000-0000-00000C040000}"/>
    <cellStyle name="Normal 4 2 4 4 2 2" xfId="2071" xr:uid="{00000000-0005-0000-0000-00000D040000}"/>
    <cellStyle name="Normal 4 2 4 4 3" xfId="1664" xr:uid="{00000000-0005-0000-0000-00000E040000}"/>
    <cellStyle name="Normal 4 2 4 5" xfId="992" xr:uid="{00000000-0005-0000-0000-00000F040000}"/>
    <cellStyle name="Normal 4 2 4 5 2" xfId="1807" xr:uid="{00000000-0005-0000-0000-000010040000}"/>
    <cellStyle name="Normal 4 2 4 6" xfId="573" xr:uid="{00000000-0005-0000-0000-000011040000}"/>
    <cellStyle name="Normal 4 2 4 7" xfId="1400" xr:uid="{00000000-0005-0000-0000-000012040000}"/>
    <cellStyle name="Normal 4 2 5" xfId="466" xr:uid="{00000000-0005-0000-0000-000013040000}"/>
    <cellStyle name="Normal 4 2 5 2" xfId="738" xr:uid="{00000000-0005-0000-0000-000014040000}"/>
    <cellStyle name="Normal 4 2 5 2 2" xfId="1154" xr:uid="{00000000-0005-0000-0000-000015040000}"/>
    <cellStyle name="Normal 4 2 5 2 2 2" xfId="1969" xr:uid="{00000000-0005-0000-0000-000016040000}"/>
    <cellStyle name="Normal 4 2 5 2 3" xfId="1562" xr:uid="{00000000-0005-0000-0000-000017040000}"/>
    <cellStyle name="Normal 4 2 5 3" xfId="875" xr:uid="{00000000-0005-0000-0000-000018040000}"/>
    <cellStyle name="Normal 4 2 5 3 2" xfId="1283" xr:uid="{00000000-0005-0000-0000-000019040000}"/>
    <cellStyle name="Normal 4 2 5 3 2 2" xfId="2098" xr:uid="{00000000-0005-0000-0000-00001A040000}"/>
    <cellStyle name="Normal 4 2 5 3 3" xfId="1691" xr:uid="{00000000-0005-0000-0000-00001B040000}"/>
    <cellStyle name="Normal 4 2 5 4" xfId="1019" xr:uid="{00000000-0005-0000-0000-00001C040000}"/>
    <cellStyle name="Normal 4 2 5 4 2" xfId="1834" xr:uid="{00000000-0005-0000-0000-00001D040000}"/>
    <cellStyle name="Normal 4 2 5 5" xfId="600" xr:uid="{00000000-0005-0000-0000-00001E040000}"/>
    <cellStyle name="Normal 4 2 5 6" xfId="1427" xr:uid="{00000000-0005-0000-0000-00001F040000}"/>
    <cellStyle name="Normal 4 2 6" xfId="688" xr:uid="{00000000-0005-0000-0000-000020040000}"/>
    <cellStyle name="Normal 4 2 6 2" xfId="1104" xr:uid="{00000000-0005-0000-0000-000021040000}"/>
    <cellStyle name="Normal 4 2 6 2 2" xfId="1919" xr:uid="{00000000-0005-0000-0000-000022040000}"/>
    <cellStyle name="Normal 4 2 6 3" xfId="1512" xr:uid="{00000000-0005-0000-0000-000023040000}"/>
    <cellStyle name="Normal 4 2 7" xfId="825" xr:uid="{00000000-0005-0000-0000-000024040000}"/>
    <cellStyle name="Normal 4 2 7 2" xfId="1233" xr:uid="{00000000-0005-0000-0000-000025040000}"/>
    <cellStyle name="Normal 4 2 7 2 2" xfId="2048" xr:uid="{00000000-0005-0000-0000-000026040000}"/>
    <cellStyle name="Normal 4 2 7 3" xfId="1641" xr:uid="{00000000-0005-0000-0000-000027040000}"/>
    <cellStyle name="Normal 4 2 8" xfId="969" xr:uid="{00000000-0005-0000-0000-000028040000}"/>
    <cellStyle name="Normal 4 2 8 2" xfId="1784" xr:uid="{00000000-0005-0000-0000-000029040000}"/>
    <cellStyle name="Normal 4 2 9" xfId="550" xr:uid="{00000000-0005-0000-0000-00002A040000}"/>
    <cellStyle name="Normal 4 3" xfId="60" xr:uid="{00000000-0005-0000-0000-00002B040000}"/>
    <cellStyle name="Normal 4 3 10" xfId="371" xr:uid="{00000000-0005-0000-0000-00002C040000}"/>
    <cellStyle name="Normal 4 3 11" xfId="354" xr:uid="{00000000-0005-0000-0000-00002D040000}"/>
    <cellStyle name="Normal 4 3 2" xfId="446" xr:uid="{00000000-0005-0000-0000-00002E040000}"/>
    <cellStyle name="Normal 4 3 2 2" xfId="506" xr:uid="{00000000-0005-0000-0000-00002F040000}"/>
    <cellStyle name="Normal 4 3 2 2 2" xfId="778" xr:uid="{00000000-0005-0000-0000-000030040000}"/>
    <cellStyle name="Normal 4 3 2 2 2 2" xfId="1194" xr:uid="{00000000-0005-0000-0000-000031040000}"/>
    <cellStyle name="Normal 4 3 2 2 2 2 2" xfId="2009" xr:uid="{00000000-0005-0000-0000-000032040000}"/>
    <cellStyle name="Normal 4 3 2 2 2 3" xfId="1602" xr:uid="{00000000-0005-0000-0000-000033040000}"/>
    <cellStyle name="Normal 4 3 2 2 3" xfId="915" xr:uid="{00000000-0005-0000-0000-000034040000}"/>
    <cellStyle name="Normal 4 3 2 2 3 2" xfId="1323" xr:uid="{00000000-0005-0000-0000-000035040000}"/>
    <cellStyle name="Normal 4 3 2 2 3 2 2" xfId="2138" xr:uid="{00000000-0005-0000-0000-000036040000}"/>
    <cellStyle name="Normal 4 3 2 2 3 3" xfId="1731" xr:uid="{00000000-0005-0000-0000-000037040000}"/>
    <cellStyle name="Normal 4 3 2 2 4" xfId="1059" xr:uid="{00000000-0005-0000-0000-000038040000}"/>
    <cellStyle name="Normal 4 3 2 2 4 2" xfId="1874" xr:uid="{00000000-0005-0000-0000-000039040000}"/>
    <cellStyle name="Normal 4 3 2 2 5" xfId="640" xr:uid="{00000000-0005-0000-0000-00003A040000}"/>
    <cellStyle name="Normal 4 3 2 2 6" xfId="1467" xr:uid="{00000000-0005-0000-0000-00003B040000}"/>
    <cellStyle name="Normal 4 3 2 3" xfId="716" xr:uid="{00000000-0005-0000-0000-00003C040000}"/>
    <cellStyle name="Normal 4 3 2 3 2" xfId="1132" xr:uid="{00000000-0005-0000-0000-00003D040000}"/>
    <cellStyle name="Normal 4 3 2 3 2 2" xfId="1947" xr:uid="{00000000-0005-0000-0000-00003E040000}"/>
    <cellStyle name="Normal 4 3 2 3 3" xfId="1540" xr:uid="{00000000-0005-0000-0000-00003F040000}"/>
    <cellStyle name="Normal 4 3 2 4" xfId="853" xr:uid="{00000000-0005-0000-0000-000040040000}"/>
    <cellStyle name="Normal 4 3 2 4 2" xfId="1261" xr:uid="{00000000-0005-0000-0000-000041040000}"/>
    <cellStyle name="Normal 4 3 2 4 2 2" xfId="2076" xr:uid="{00000000-0005-0000-0000-000042040000}"/>
    <cellStyle name="Normal 4 3 2 4 3" xfId="1669" xr:uid="{00000000-0005-0000-0000-000043040000}"/>
    <cellStyle name="Normal 4 3 2 5" xfId="997" xr:uid="{00000000-0005-0000-0000-000044040000}"/>
    <cellStyle name="Normal 4 3 2 5 2" xfId="1812" xr:uid="{00000000-0005-0000-0000-000045040000}"/>
    <cellStyle name="Normal 4 3 2 6" xfId="578" xr:uid="{00000000-0005-0000-0000-000046040000}"/>
    <cellStyle name="Normal 4 3 2 7" xfId="1405" xr:uid="{00000000-0005-0000-0000-000047040000}"/>
    <cellStyle name="Normal 4 3 3" xfId="468" xr:uid="{00000000-0005-0000-0000-000048040000}"/>
    <cellStyle name="Normal 4 3 3 2" xfId="740" xr:uid="{00000000-0005-0000-0000-000049040000}"/>
    <cellStyle name="Normal 4 3 3 2 2" xfId="1156" xr:uid="{00000000-0005-0000-0000-00004A040000}"/>
    <cellStyle name="Normal 4 3 3 2 2 2" xfId="1971" xr:uid="{00000000-0005-0000-0000-00004B040000}"/>
    <cellStyle name="Normal 4 3 3 2 3" xfId="1564" xr:uid="{00000000-0005-0000-0000-00004C040000}"/>
    <cellStyle name="Normal 4 3 3 3" xfId="877" xr:uid="{00000000-0005-0000-0000-00004D040000}"/>
    <cellStyle name="Normal 4 3 3 3 2" xfId="1285" xr:uid="{00000000-0005-0000-0000-00004E040000}"/>
    <cellStyle name="Normal 4 3 3 3 2 2" xfId="2100" xr:uid="{00000000-0005-0000-0000-00004F040000}"/>
    <cellStyle name="Normal 4 3 3 3 3" xfId="1693" xr:uid="{00000000-0005-0000-0000-000050040000}"/>
    <cellStyle name="Normal 4 3 3 4" xfId="1021" xr:uid="{00000000-0005-0000-0000-000051040000}"/>
    <cellStyle name="Normal 4 3 3 4 2" xfId="1836" xr:uid="{00000000-0005-0000-0000-000052040000}"/>
    <cellStyle name="Normal 4 3 3 5" xfId="602" xr:uid="{00000000-0005-0000-0000-000053040000}"/>
    <cellStyle name="Normal 4 3 3 6" xfId="1429" xr:uid="{00000000-0005-0000-0000-000054040000}"/>
    <cellStyle name="Normal 4 3 4" xfId="793" xr:uid="{00000000-0005-0000-0000-000055040000}"/>
    <cellStyle name="Normal 4 3 5" xfId="690" xr:uid="{00000000-0005-0000-0000-000056040000}"/>
    <cellStyle name="Normal 4 3 5 2" xfId="1106" xr:uid="{00000000-0005-0000-0000-000057040000}"/>
    <cellStyle name="Normal 4 3 5 2 2" xfId="1921" xr:uid="{00000000-0005-0000-0000-000058040000}"/>
    <cellStyle name="Normal 4 3 5 3" xfId="1514" xr:uid="{00000000-0005-0000-0000-000059040000}"/>
    <cellStyle name="Normal 4 3 6" xfId="827" xr:uid="{00000000-0005-0000-0000-00005A040000}"/>
    <cellStyle name="Normal 4 3 6 2" xfId="1235" xr:uid="{00000000-0005-0000-0000-00005B040000}"/>
    <cellStyle name="Normal 4 3 6 2 2" xfId="2050" xr:uid="{00000000-0005-0000-0000-00005C040000}"/>
    <cellStyle name="Normal 4 3 6 3" xfId="1643" xr:uid="{00000000-0005-0000-0000-00005D040000}"/>
    <cellStyle name="Normal 4 3 7" xfId="971" xr:uid="{00000000-0005-0000-0000-00005E040000}"/>
    <cellStyle name="Normal 4 3 7 2" xfId="1786" xr:uid="{00000000-0005-0000-0000-00005F040000}"/>
    <cellStyle name="Normal 4 3 8" xfId="552" xr:uid="{00000000-0005-0000-0000-000060040000}"/>
    <cellStyle name="Normal 4 3 9" xfId="1379" xr:uid="{00000000-0005-0000-0000-000061040000}"/>
    <cellStyle name="Normal 4 4" xfId="355" xr:uid="{00000000-0005-0000-0000-000062040000}"/>
    <cellStyle name="Normal 4 4 2" xfId="392" xr:uid="{00000000-0005-0000-0000-000063040000}"/>
    <cellStyle name="Normal 4 5" xfId="356" xr:uid="{00000000-0005-0000-0000-000064040000}"/>
    <cellStyle name="Normal 4 5 2" xfId="496" xr:uid="{00000000-0005-0000-0000-000065040000}"/>
    <cellStyle name="Normal 4 5 2 2" xfId="768" xr:uid="{00000000-0005-0000-0000-000066040000}"/>
    <cellStyle name="Normal 4 5 2 2 2" xfId="1184" xr:uid="{00000000-0005-0000-0000-000067040000}"/>
    <cellStyle name="Normal 4 5 2 2 2 2" xfId="1999" xr:uid="{00000000-0005-0000-0000-000068040000}"/>
    <cellStyle name="Normal 4 5 2 2 3" xfId="1592" xr:uid="{00000000-0005-0000-0000-000069040000}"/>
    <cellStyle name="Normal 4 5 2 3" xfId="905" xr:uid="{00000000-0005-0000-0000-00006A040000}"/>
    <cellStyle name="Normal 4 5 2 3 2" xfId="1313" xr:uid="{00000000-0005-0000-0000-00006B040000}"/>
    <cellStyle name="Normal 4 5 2 3 2 2" xfId="2128" xr:uid="{00000000-0005-0000-0000-00006C040000}"/>
    <cellStyle name="Normal 4 5 2 3 3" xfId="1721" xr:uid="{00000000-0005-0000-0000-00006D040000}"/>
    <cellStyle name="Normal 4 5 2 4" xfId="1049" xr:uid="{00000000-0005-0000-0000-00006E040000}"/>
    <cellStyle name="Normal 4 5 2 4 2" xfId="1864" xr:uid="{00000000-0005-0000-0000-00006F040000}"/>
    <cellStyle name="Normal 4 5 2 5" xfId="630" xr:uid="{00000000-0005-0000-0000-000070040000}"/>
    <cellStyle name="Normal 4 5 2 6" xfId="1457" xr:uid="{00000000-0005-0000-0000-000071040000}"/>
    <cellStyle name="Normal 4 5 3" xfId="706" xr:uid="{00000000-0005-0000-0000-000072040000}"/>
    <cellStyle name="Normal 4 5 3 2" xfId="1122" xr:uid="{00000000-0005-0000-0000-000073040000}"/>
    <cellStyle name="Normal 4 5 3 2 2" xfId="1937" xr:uid="{00000000-0005-0000-0000-000074040000}"/>
    <cellStyle name="Normal 4 5 3 3" xfId="1530" xr:uid="{00000000-0005-0000-0000-000075040000}"/>
    <cellStyle name="Normal 4 5 4" xfId="843" xr:uid="{00000000-0005-0000-0000-000076040000}"/>
    <cellStyle name="Normal 4 5 4 2" xfId="1251" xr:uid="{00000000-0005-0000-0000-000077040000}"/>
    <cellStyle name="Normal 4 5 4 2 2" xfId="2066" xr:uid="{00000000-0005-0000-0000-000078040000}"/>
    <cellStyle name="Normal 4 5 4 3" xfId="1659" xr:uid="{00000000-0005-0000-0000-000079040000}"/>
    <cellStyle name="Normal 4 5 5" xfId="987" xr:uid="{00000000-0005-0000-0000-00007A040000}"/>
    <cellStyle name="Normal 4 5 5 2" xfId="1802" xr:uid="{00000000-0005-0000-0000-00007B040000}"/>
    <cellStyle name="Normal 4 5 6" xfId="568" xr:uid="{00000000-0005-0000-0000-00007C040000}"/>
    <cellStyle name="Normal 4 5 7" xfId="1395" xr:uid="{00000000-0005-0000-0000-00007D040000}"/>
    <cellStyle name="Normal 4 5 8" xfId="437" xr:uid="{00000000-0005-0000-0000-00007E040000}"/>
    <cellStyle name="Normal 4 6" xfId="357" xr:uid="{00000000-0005-0000-0000-00007F040000}"/>
    <cellStyle name="Normal 4 6 2" xfId="681" xr:uid="{00000000-0005-0000-0000-000080040000}"/>
    <cellStyle name="Normal 4 6 2 2" xfId="1097" xr:uid="{00000000-0005-0000-0000-000081040000}"/>
    <cellStyle name="Normal 4 6 2 2 2" xfId="1912" xr:uid="{00000000-0005-0000-0000-000082040000}"/>
    <cellStyle name="Normal 4 6 2 3" xfId="1505" xr:uid="{00000000-0005-0000-0000-000083040000}"/>
    <cellStyle name="Normal 4 6 3" xfId="818" xr:uid="{00000000-0005-0000-0000-000084040000}"/>
    <cellStyle name="Normal 4 6 3 2" xfId="1226" xr:uid="{00000000-0005-0000-0000-000085040000}"/>
    <cellStyle name="Normal 4 6 3 2 2" xfId="2041" xr:uid="{00000000-0005-0000-0000-000086040000}"/>
    <cellStyle name="Normal 4 6 3 3" xfId="1634" xr:uid="{00000000-0005-0000-0000-000087040000}"/>
    <cellStyle name="Normal 4 6 4" xfId="962" xr:uid="{00000000-0005-0000-0000-000088040000}"/>
    <cellStyle name="Normal 4 6 4 2" xfId="1777" xr:uid="{00000000-0005-0000-0000-000089040000}"/>
    <cellStyle name="Normal 4 6 5" xfId="543" xr:uid="{00000000-0005-0000-0000-00008A040000}"/>
    <cellStyle name="Normal 4 6 6" xfId="1370" xr:uid="{00000000-0005-0000-0000-00008B040000}"/>
    <cellStyle name="Normal 4 6 7" xfId="431" xr:uid="{00000000-0005-0000-0000-00008C040000}"/>
    <cellStyle name="Normal 4 7" xfId="459" xr:uid="{00000000-0005-0000-0000-00008D040000}"/>
    <cellStyle name="Normal 4 7 2" xfId="731" xr:uid="{00000000-0005-0000-0000-00008E040000}"/>
    <cellStyle name="Normal 4 7 2 2" xfId="1147" xr:uid="{00000000-0005-0000-0000-00008F040000}"/>
    <cellStyle name="Normal 4 7 2 2 2" xfId="1962" xr:uid="{00000000-0005-0000-0000-000090040000}"/>
    <cellStyle name="Normal 4 7 2 3" xfId="1555" xr:uid="{00000000-0005-0000-0000-000091040000}"/>
    <cellStyle name="Normal 4 7 3" xfId="868" xr:uid="{00000000-0005-0000-0000-000092040000}"/>
    <cellStyle name="Normal 4 7 3 2" xfId="1276" xr:uid="{00000000-0005-0000-0000-000093040000}"/>
    <cellStyle name="Normal 4 7 3 2 2" xfId="2091" xr:uid="{00000000-0005-0000-0000-000094040000}"/>
    <cellStyle name="Normal 4 7 3 3" xfId="1684" xr:uid="{00000000-0005-0000-0000-000095040000}"/>
    <cellStyle name="Normal 4 7 4" xfId="1012" xr:uid="{00000000-0005-0000-0000-000096040000}"/>
    <cellStyle name="Normal 4 7 4 2" xfId="1827" xr:uid="{00000000-0005-0000-0000-000097040000}"/>
    <cellStyle name="Normal 4 7 5" xfId="593" xr:uid="{00000000-0005-0000-0000-000098040000}"/>
    <cellStyle name="Normal 4 7 6" xfId="1420" xr:uid="{00000000-0005-0000-0000-000099040000}"/>
    <cellStyle name="Normal 4 8" xfId="425" xr:uid="{00000000-0005-0000-0000-00009A040000}"/>
    <cellStyle name="Normal 4 8 2" xfId="676" xr:uid="{00000000-0005-0000-0000-00009B040000}"/>
    <cellStyle name="Normal 4 8 2 2" xfId="1092" xr:uid="{00000000-0005-0000-0000-00009C040000}"/>
    <cellStyle name="Normal 4 8 2 2 2" xfId="1907" xr:uid="{00000000-0005-0000-0000-00009D040000}"/>
    <cellStyle name="Normal 4 8 2 3" xfId="1500" xr:uid="{00000000-0005-0000-0000-00009E040000}"/>
    <cellStyle name="Normal 4 8 3" xfId="957" xr:uid="{00000000-0005-0000-0000-00009F040000}"/>
    <cellStyle name="Normal 4 8 3 2" xfId="1772" xr:uid="{00000000-0005-0000-0000-0000A0040000}"/>
    <cellStyle name="Normal 4 8 4" xfId="538" xr:uid="{00000000-0005-0000-0000-0000A1040000}"/>
    <cellStyle name="Normal 4 8 5" xfId="1365" xr:uid="{00000000-0005-0000-0000-0000A2040000}"/>
    <cellStyle name="Normal 4 9" xfId="420" xr:uid="{00000000-0005-0000-0000-0000A3040000}"/>
    <cellStyle name="Normal 4 9 2" xfId="1087" xr:uid="{00000000-0005-0000-0000-0000A4040000}"/>
    <cellStyle name="Normal 4 9 2 2" xfId="1902" xr:uid="{00000000-0005-0000-0000-0000A5040000}"/>
    <cellStyle name="Normal 4 9 3" xfId="670" xr:uid="{00000000-0005-0000-0000-0000A6040000}"/>
    <cellStyle name="Normal 4 9 4" xfId="1495" xr:uid="{00000000-0005-0000-0000-0000A7040000}"/>
    <cellStyle name="Normal 4_D" xfId="407" xr:uid="{00000000-0005-0000-0000-0000A8040000}"/>
    <cellStyle name="Normal 5" xfId="49" xr:uid="{00000000-0005-0000-0000-0000A9040000}"/>
    <cellStyle name="Normal 5 10" xfId="802" xr:uid="{00000000-0005-0000-0000-0000AA040000}"/>
    <cellStyle name="Normal 5 10 2" xfId="1210" xr:uid="{00000000-0005-0000-0000-0000AB040000}"/>
    <cellStyle name="Normal 5 10 2 2" xfId="2025" xr:uid="{00000000-0005-0000-0000-0000AC040000}"/>
    <cellStyle name="Normal 5 10 3" xfId="1618" xr:uid="{00000000-0005-0000-0000-0000AD040000}"/>
    <cellStyle name="Normal 5 11" xfId="931" xr:uid="{00000000-0005-0000-0000-0000AE040000}"/>
    <cellStyle name="Normal 5 11 2" xfId="1339" xr:uid="{00000000-0005-0000-0000-0000AF040000}"/>
    <cellStyle name="Normal 5 11 2 2" xfId="2154" xr:uid="{00000000-0005-0000-0000-0000B0040000}"/>
    <cellStyle name="Normal 5 11 3" xfId="1747" xr:uid="{00000000-0005-0000-0000-0000B1040000}"/>
    <cellStyle name="Normal 5 12" xfId="952" xr:uid="{00000000-0005-0000-0000-0000B2040000}"/>
    <cellStyle name="Normal 5 12 2" xfId="1768" xr:uid="{00000000-0005-0000-0000-0000B3040000}"/>
    <cellStyle name="Normal 5 13" xfId="522" xr:uid="{00000000-0005-0000-0000-0000B4040000}"/>
    <cellStyle name="Normal 5 14" xfId="1349" xr:uid="{00000000-0005-0000-0000-0000B5040000}"/>
    <cellStyle name="Normal 5 15" xfId="367" xr:uid="{00000000-0005-0000-0000-0000B6040000}"/>
    <cellStyle name="Normal 5 16" xfId="2162" xr:uid="{00000000-0005-0000-0000-0000B7040000}"/>
    <cellStyle name="Normal 5 17" xfId="331" xr:uid="{00000000-0005-0000-0000-0000B8040000}"/>
    <cellStyle name="Normal 5 2" xfId="55" xr:uid="{00000000-0005-0000-0000-0000B9040000}"/>
    <cellStyle name="Normal 5 2 10" xfId="1380" xr:uid="{00000000-0005-0000-0000-0000BA040000}"/>
    <cellStyle name="Normal 5 2 2" xfId="335" xr:uid="{00000000-0005-0000-0000-0000BB040000}"/>
    <cellStyle name="Normal 5 2 2 2" xfId="448" xr:uid="{00000000-0005-0000-0000-0000BC040000}"/>
    <cellStyle name="Normal 5 2 2 2 2" xfId="509" xr:uid="{00000000-0005-0000-0000-0000BD040000}"/>
    <cellStyle name="Normal 5 2 2 2 2 2" xfId="781" xr:uid="{00000000-0005-0000-0000-0000BE040000}"/>
    <cellStyle name="Normal 5 2 2 2 2 2 2" xfId="1197" xr:uid="{00000000-0005-0000-0000-0000BF040000}"/>
    <cellStyle name="Normal 5 2 2 2 2 2 2 2" xfId="2012" xr:uid="{00000000-0005-0000-0000-0000C0040000}"/>
    <cellStyle name="Normal 5 2 2 2 2 2 3" xfId="1605" xr:uid="{00000000-0005-0000-0000-0000C1040000}"/>
    <cellStyle name="Normal 5 2 2 2 2 3" xfId="918" xr:uid="{00000000-0005-0000-0000-0000C2040000}"/>
    <cellStyle name="Normal 5 2 2 2 2 3 2" xfId="1326" xr:uid="{00000000-0005-0000-0000-0000C3040000}"/>
    <cellStyle name="Normal 5 2 2 2 2 3 2 2" xfId="2141" xr:uid="{00000000-0005-0000-0000-0000C4040000}"/>
    <cellStyle name="Normal 5 2 2 2 2 3 3" xfId="1734" xr:uid="{00000000-0005-0000-0000-0000C5040000}"/>
    <cellStyle name="Normal 5 2 2 2 2 4" xfId="1062" xr:uid="{00000000-0005-0000-0000-0000C6040000}"/>
    <cellStyle name="Normal 5 2 2 2 2 4 2" xfId="1877" xr:uid="{00000000-0005-0000-0000-0000C7040000}"/>
    <cellStyle name="Normal 5 2 2 2 2 5" xfId="643" xr:uid="{00000000-0005-0000-0000-0000C8040000}"/>
    <cellStyle name="Normal 5 2 2 2 2 6" xfId="1470" xr:uid="{00000000-0005-0000-0000-0000C9040000}"/>
    <cellStyle name="Normal 5 2 2 2 3" xfId="719" xr:uid="{00000000-0005-0000-0000-0000CA040000}"/>
    <cellStyle name="Normal 5 2 2 2 3 2" xfId="1135" xr:uid="{00000000-0005-0000-0000-0000CB040000}"/>
    <cellStyle name="Normal 5 2 2 2 3 2 2" xfId="1950" xr:uid="{00000000-0005-0000-0000-0000CC040000}"/>
    <cellStyle name="Normal 5 2 2 2 3 3" xfId="1543" xr:uid="{00000000-0005-0000-0000-0000CD040000}"/>
    <cellStyle name="Normal 5 2 2 2 4" xfId="856" xr:uid="{00000000-0005-0000-0000-0000CE040000}"/>
    <cellStyle name="Normal 5 2 2 2 4 2" xfId="1264" xr:uid="{00000000-0005-0000-0000-0000CF040000}"/>
    <cellStyle name="Normal 5 2 2 2 4 2 2" xfId="2079" xr:uid="{00000000-0005-0000-0000-0000D0040000}"/>
    <cellStyle name="Normal 5 2 2 2 4 3" xfId="1672" xr:uid="{00000000-0005-0000-0000-0000D1040000}"/>
    <cellStyle name="Normal 5 2 2 2 5" xfId="1000" xr:uid="{00000000-0005-0000-0000-0000D2040000}"/>
    <cellStyle name="Normal 5 2 2 2 5 2" xfId="1815" xr:uid="{00000000-0005-0000-0000-0000D3040000}"/>
    <cellStyle name="Normal 5 2 2 2 6" xfId="581" xr:uid="{00000000-0005-0000-0000-0000D4040000}"/>
    <cellStyle name="Normal 5 2 2 2 7" xfId="1408" xr:uid="{00000000-0005-0000-0000-0000D5040000}"/>
    <cellStyle name="Normal 5 2 2 3" xfId="470" xr:uid="{00000000-0005-0000-0000-0000D6040000}"/>
    <cellStyle name="Normal 5 2 2 3 2" xfId="742" xr:uid="{00000000-0005-0000-0000-0000D7040000}"/>
    <cellStyle name="Normal 5 2 2 3 2 2" xfId="1158" xr:uid="{00000000-0005-0000-0000-0000D8040000}"/>
    <cellStyle name="Normal 5 2 2 3 2 2 2" xfId="1973" xr:uid="{00000000-0005-0000-0000-0000D9040000}"/>
    <cellStyle name="Normal 5 2 2 3 2 3" xfId="1566" xr:uid="{00000000-0005-0000-0000-0000DA040000}"/>
    <cellStyle name="Normal 5 2 2 3 3" xfId="879" xr:uid="{00000000-0005-0000-0000-0000DB040000}"/>
    <cellStyle name="Normal 5 2 2 3 3 2" xfId="1287" xr:uid="{00000000-0005-0000-0000-0000DC040000}"/>
    <cellStyle name="Normal 5 2 2 3 3 2 2" xfId="2102" xr:uid="{00000000-0005-0000-0000-0000DD040000}"/>
    <cellStyle name="Normal 5 2 2 3 3 3" xfId="1695" xr:uid="{00000000-0005-0000-0000-0000DE040000}"/>
    <cellStyle name="Normal 5 2 2 3 4" xfId="1023" xr:uid="{00000000-0005-0000-0000-0000DF040000}"/>
    <cellStyle name="Normal 5 2 2 3 4 2" xfId="1838" xr:uid="{00000000-0005-0000-0000-0000E0040000}"/>
    <cellStyle name="Normal 5 2 2 3 5" xfId="604" xr:uid="{00000000-0005-0000-0000-0000E1040000}"/>
    <cellStyle name="Normal 5 2 2 3 6" xfId="1431" xr:uid="{00000000-0005-0000-0000-0000E2040000}"/>
    <cellStyle name="Normal 5 2 2 4" xfId="692" xr:uid="{00000000-0005-0000-0000-0000E3040000}"/>
    <cellStyle name="Normal 5 2 2 4 2" xfId="1108" xr:uid="{00000000-0005-0000-0000-0000E4040000}"/>
    <cellStyle name="Normal 5 2 2 4 2 2" xfId="1923" xr:uid="{00000000-0005-0000-0000-0000E5040000}"/>
    <cellStyle name="Normal 5 2 2 4 3" xfId="1516" xr:uid="{00000000-0005-0000-0000-0000E6040000}"/>
    <cellStyle name="Normal 5 2 2 5" xfId="829" xr:uid="{00000000-0005-0000-0000-0000E7040000}"/>
    <cellStyle name="Normal 5 2 2 5 2" xfId="1237" xr:uid="{00000000-0005-0000-0000-0000E8040000}"/>
    <cellStyle name="Normal 5 2 2 5 2 2" xfId="2052" xr:uid="{00000000-0005-0000-0000-0000E9040000}"/>
    <cellStyle name="Normal 5 2 2 5 3" xfId="1645" xr:uid="{00000000-0005-0000-0000-0000EA040000}"/>
    <cellStyle name="Normal 5 2 2 6" xfId="973" xr:uid="{00000000-0005-0000-0000-0000EB040000}"/>
    <cellStyle name="Normal 5 2 2 6 2" xfId="1788" xr:uid="{00000000-0005-0000-0000-0000EC040000}"/>
    <cellStyle name="Normal 5 2 2 7" xfId="554" xr:uid="{00000000-0005-0000-0000-0000ED040000}"/>
    <cellStyle name="Normal 5 2 2 8" xfId="1381" xr:uid="{00000000-0005-0000-0000-0000EE040000}"/>
    <cellStyle name="Normal 5 2 3" xfId="395" xr:uid="{00000000-0005-0000-0000-0000EF040000}"/>
    <cellStyle name="Normal 5 2 4" xfId="442" xr:uid="{00000000-0005-0000-0000-0000F0040000}"/>
    <cellStyle name="Normal 5 2 4 2" xfId="502" xr:uid="{00000000-0005-0000-0000-0000F1040000}"/>
    <cellStyle name="Normal 5 2 4 2 2" xfId="774" xr:uid="{00000000-0005-0000-0000-0000F2040000}"/>
    <cellStyle name="Normal 5 2 4 2 2 2" xfId="1190" xr:uid="{00000000-0005-0000-0000-0000F3040000}"/>
    <cellStyle name="Normal 5 2 4 2 2 2 2" xfId="2005" xr:uid="{00000000-0005-0000-0000-0000F4040000}"/>
    <cellStyle name="Normal 5 2 4 2 2 3" xfId="1598" xr:uid="{00000000-0005-0000-0000-0000F5040000}"/>
    <cellStyle name="Normal 5 2 4 2 3" xfId="911" xr:uid="{00000000-0005-0000-0000-0000F6040000}"/>
    <cellStyle name="Normal 5 2 4 2 3 2" xfId="1319" xr:uid="{00000000-0005-0000-0000-0000F7040000}"/>
    <cellStyle name="Normal 5 2 4 2 3 2 2" xfId="2134" xr:uid="{00000000-0005-0000-0000-0000F8040000}"/>
    <cellStyle name="Normal 5 2 4 2 3 3" xfId="1727" xr:uid="{00000000-0005-0000-0000-0000F9040000}"/>
    <cellStyle name="Normal 5 2 4 2 4" xfId="1055" xr:uid="{00000000-0005-0000-0000-0000FA040000}"/>
    <cellStyle name="Normal 5 2 4 2 4 2" xfId="1870" xr:uid="{00000000-0005-0000-0000-0000FB040000}"/>
    <cellStyle name="Normal 5 2 4 2 5" xfId="636" xr:uid="{00000000-0005-0000-0000-0000FC040000}"/>
    <cellStyle name="Normal 5 2 4 2 6" xfId="1463" xr:uid="{00000000-0005-0000-0000-0000FD040000}"/>
    <cellStyle name="Normal 5 2 4 3" xfId="712" xr:uid="{00000000-0005-0000-0000-0000FE040000}"/>
    <cellStyle name="Normal 5 2 4 3 2" xfId="1128" xr:uid="{00000000-0005-0000-0000-0000FF040000}"/>
    <cellStyle name="Normal 5 2 4 3 2 2" xfId="1943" xr:uid="{00000000-0005-0000-0000-000000050000}"/>
    <cellStyle name="Normal 5 2 4 3 3" xfId="1536" xr:uid="{00000000-0005-0000-0000-000001050000}"/>
    <cellStyle name="Normal 5 2 4 4" xfId="849" xr:uid="{00000000-0005-0000-0000-000002050000}"/>
    <cellStyle name="Normal 5 2 4 4 2" xfId="1257" xr:uid="{00000000-0005-0000-0000-000003050000}"/>
    <cellStyle name="Normal 5 2 4 4 2 2" xfId="2072" xr:uid="{00000000-0005-0000-0000-000004050000}"/>
    <cellStyle name="Normal 5 2 4 4 3" xfId="1665" xr:uid="{00000000-0005-0000-0000-000005050000}"/>
    <cellStyle name="Normal 5 2 4 5" xfId="993" xr:uid="{00000000-0005-0000-0000-000006050000}"/>
    <cellStyle name="Normal 5 2 4 5 2" xfId="1808" xr:uid="{00000000-0005-0000-0000-000007050000}"/>
    <cellStyle name="Normal 5 2 4 6" xfId="574" xr:uid="{00000000-0005-0000-0000-000008050000}"/>
    <cellStyle name="Normal 5 2 4 7" xfId="1401" xr:uid="{00000000-0005-0000-0000-000009050000}"/>
    <cellStyle name="Normal 5 2 5" xfId="469" xr:uid="{00000000-0005-0000-0000-00000A050000}"/>
    <cellStyle name="Normal 5 2 5 2" xfId="741" xr:uid="{00000000-0005-0000-0000-00000B050000}"/>
    <cellStyle name="Normal 5 2 5 2 2" xfId="1157" xr:uid="{00000000-0005-0000-0000-00000C050000}"/>
    <cellStyle name="Normal 5 2 5 2 2 2" xfId="1972" xr:uid="{00000000-0005-0000-0000-00000D050000}"/>
    <cellStyle name="Normal 5 2 5 2 3" xfId="1565" xr:uid="{00000000-0005-0000-0000-00000E050000}"/>
    <cellStyle name="Normal 5 2 5 3" xfId="878" xr:uid="{00000000-0005-0000-0000-00000F050000}"/>
    <cellStyle name="Normal 5 2 5 3 2" xfId="1286" xr:uid="{00000000-0005-0000-0000-000010050000}"/>
    <cellStyle name="Normal 5 2 5 3 2 2" xfId="2101" xr:uid="{00000000-0005-0000-0000-000011050000}"/>
    <cellStyle name="Normal 5 2 5 3 3" xfId="1694" xr:uid="{00000000-0005-0000-0000-000012050000}"/>
    <cellStyle name="Normal 5 2 5 4" xfId="1022" xr:uid="{00000000-0005-0000-0000-000013050000}"/>
    <cellStyle name="Normal 5 2 5 4 2" xfId="1837" xr:uid="{00000000-0005-0000-0000-000014050000}"/>
    <cellStyle name="Normal 5 2 5 5" xfId="603" xr:uid="{00000000-0005-0000-0000-000015050000}"/>
    <cellStyle name="Normal 5 2 5 6" xfId="1430" xr:uid="{00000000-0005-0000-0000-000016050000}"/>
    <cellStyle name="Normal 5 2 6" xfId="691" xr:uid="{00000000-0005-0000-0000-000017050000}"/>
    <cellStyle name="Normal 5 2 6 2" xfId="1107" xr:uid="{00000000-0005-0000-0000-000018050000}"/>
    <cellStyle name="Normal 5 2 6 2 2" xfId="1922" xr:uid="{00000000-0005-0000-0000-000019050000}"/>
    <cellStyle name="Normal 5 2 6 3" xfId="1515" xr:uid="{00000000-0005-0000-0000-00001A050000}"/>
    <cellStyle name="Normal 5 2 7" xfId="828" xr:uid="{00000000-0005-0000-0000-00001B050000}"/>
    <cellStyle name="Normal 5 2 7 2" xfId="1236" xr:uid="{00000000-0005-0000-0000-00001C050000}"/>
    <cellStyle name="Normal 5 2 7 2 2" xfId="2051" xr:uid="{00000000-0005-0000-0000-00001D050000}"/>
    <cellStyle name="Normal 5 2 7 3" xfId="1644" xr:uid="{00000000-0005-0000-0000-00001E050000}"/>
    <cellStyle name="Normal 5 2 8" xfId="972" xr:uid="{00000000-0005-0000-0000-00001F050000}"/>
    <cellStyle name="Normal 5 2 8 2" xfId="1787" xr:uid="{00000000-0005-0000-0000-000020050000}"/>
    <cellStyle name="Normal 5 2 9" xfId="553" xr:uid="{00000000-0005-0000-0000-000021050000}"/>
    <cellStyle name="Normal 5 3" xfId="313" xr:uid="{00000000-0005-0000-0000-000022050000}"/>
    <cellStyle name="Normal 5 3 10" xfId="2323" xr:uid="{00000000-0005-0000-0000-000023050000}"/>
    <cellStyle name="Normal 5 3 11" xfId="336" xr:uid="{00000000-0005-0000-0000-000024050000}"/>
    <cellStyle name="Normal 5 3 2" xfId="450" xr:uid="{00000000-0005-0000-0000-000025050000}"/>
    <cellStyle name="Normal 5 3 2 2" xfId="510" xr:uid="{00000000-0005-0000-0000-000026050000}"/>
    <cellStyle name="Normal 5 3 2 2 2" xfId="782" xr:uid="{00000000-0005-0000-0000-000027050000}"/>
    <cellStyle name="Normal 5 3 2 2 2 2" xfId="1198" xr:uid="{00000000-0005-0000-0000-000028050000}"/>
    <cellStyle name="Normal 5 3 2 2 2 2 2" xfId="2013" xr:uid="{00000000-0005-0000-0000-000029050000}"/>
    <cellStyle name="Normal 5 3 2 2 2 3" xfId="1606" xr:uid="{00000000-0005-0000-0000-00002A050000}"/>
    <cellStyle name="Normal 5 3 2 2 3" xfId="919" xr:uid="{00000000-0005-0000-0000-00002B050000}"/>
    <cellStyle name="Normal 5 3 2 2 3 2" xfId="1327" xr:uid="{00000000-0005-0000-0000-00002C050000}"/>
    <cellStyle name="Normal 5 3 2 2 3 2 2" xfId="2142" xr:uid="{00000000-0005-0000-0000-00002D050000}"/>
    <cellStyle name="Normal 5 3 2 2 3 3" xfId="1735" xr:uid="{00000000-0005-0000-0000-00002E050000}"/>
    <cellStyle name="Normal 5 3 2 2 4" xfId="1063" xr:uid="{00000000-0005-0000-0000-00002F050000}"/>
    <cellStyle name="Normal 5 3 2 2 4 2" xfId="1878" xr:uid="{00000000-0005-0000-0000-000030050000}"/>
    <cellStyle name="Normal 5 3 2 2 5" xfId="644" xr:uid="{00000000-0005-0000-0000-000031050000}"/>
    <cellStyle name="Normal 5 3 2 2 6" xfId="1471" xr:uid="{00000000-0005-0000-0000-000032050000}"/>
    <cellStyle name="Normal 5 3 2 3" xfId="720" xr:uid="{00000000-0005-0000-0000-000033050000}"/>
    <cellStyle name="Normal 5 3 2 3 2" xfId="1136" xr:uid="{00000000-0005-0000-0000-000034050000}"/>
    <cellStyle name="Normal 5 3 2 3 2 2" xfId="1951" xr:uid="{00000000-0005-0000-0000-000035050000}"/>
    <cellStyle name="Normal 5 3 2 3 3" xfId="1544" xr:uid="{00000000-0005-0000-0000-000036050000}"/>
    <cellStyle name="Normal 5 3 2 4" xfId="857" xr:uid="{00000000-0005-0000-0000-000037050000}"/>
    <cellStyle name="Normal 5 3 2 4 2" xfId="1265" xr:uid="{00000000-0005-0000-0000-000038050000}"/>
    <cellStyle name="Normal 5 3 2 4 2 2" xfId="2080" xr:uid="{00000000-0005-0000-0000-000039050000}"/>
    <cellStyle name="Normal 5 3 2 4 3" xfId="1673" xr:uid="{00000000-0005-0000-0000-00003A050000}"/>
    <cellStyle name="Normal 5 3 2 5" xfId="1001" xr:uid="{00000000-0005-0000-0000-00003B050000}"/>
    <cellStyle name="Normal 5 3 2 5 2" xfId="1816" xr:uid="{00000000-0005-0000-0000-00003C050000}"/>
    <cellStyle name="Normal 5 3 2 6" xfId="582" xr:uid="{00000000-0005-0000-0000-00003D050000}"/>
    <cellStyle name="Normal 5 3 2 7" xfId="1409" xr:uid="{00000000-0005-0000-0000-00003E050000}"/>
    <cellStyle name="Normal 5 3 3" xfId="471" xr:uid="{00000000-0005-0000-0000-00003F050000}"/>
    <cellStyle name="Normal 5 3 3 2" xfId="743" xr:uid="{00000000-0005-0000-0000-000040050000}"/>
    <cellStyle name="Normal 5 3 3 2 2" xfId="1159" xr:uid="{00000000-0005-0000-0000-000041050000}"/>
    <cellStyle name="Normal 5 3 3 2 2 2" xfId="1974" xr:uid="{00000000-0005-0000-0000-000042050000}"/>
    <cellStyle name="Normal 5 3 3 2 3" xfId="1567" xr:uid="{00000000-0005-0000-0000-000043050000}"/>
    <cellStyle name="Normal 5 3 3 3" xfId="880" xr:uid="{00000000-0005-0000-0000-000044050000}"/>
    <cellStyle name="Normal 5 3 3 3 2" xfId="1288" xr:uid="{00000000-0005-0000-0000-000045050000}"/>
    <cellStyle name="Normal 5 3 3 3 2 2" xfId="2103" xr:uid="{00000000-0005-0000-0000-000046050000}"/>
    <cellStyle name="Normal 5 3 3 3 3" xfId="1696" xr:uid="{00000000-0005-0000-0000-000047050000}"/>
    <cellStyle name="Normal 5 3 3 4" xfId="1024" xr:uid="{00000000-0005-0000-0000-000048050000}"/>
    <cellStyle name="Normal 5 3 3 4 2" xfId="1839" xr:uid="{00000000-0005-0000-0000-000049050000}"/>
    <cellStyle name="Normal 5 3 3 5" xfId="605" xr:uid="{00000000-0005-0000-0000-00004A050000}"/>
    <cellStyle name="Normal 5 3 3 6" xfId="1432" xr:uid="{00000000-0005-0000-0000-00004B050000}"/>
    <cellStyle name="Normal 5 3 4" xfId="693" xr:uid="{00000000-0005-0000-0000-00004C050000}"/>
    <cellStyle name="Normal 5 3 4 2" xfId="1109" xr:uid="{00000000-0005-0000-0000-00004D050000}"/>
    <cellStyle name="Normal 5 3 4 2 2" xfId="1924" xr:uid="{00000000-0005-0000-0000-00004E050000}"/>
    <cellStyle name="Normal 5 3 4 3" xfId="1517" xr:uid="{00000000-0005-0000-0000-00004F050000}"/>
    <cellStyle name="Normal 5 3 5" xfId="830" xr:uid="{00000000-0005-0000-0000-000050050000}"/>
    <cellStyle name="Normal 5 3 5 2" xfId="1238" xr:uid="{00000000-0005-0000-0000-000051050000}"/>
    <cellStyle name="Normal 5 3 5 2 2" xfId="2053" xr:uid="{00000000-0005-0000-0000-000052050000}"/>
    <cellStyle name="Normal 5 3 5 3" xfId="1646" xr:uid="{00000000-0005-0000-0000-000053050000}"/>
    <cellStyle name="Normal 5 3 6" xfId="974" xr:uid="{00000000-0005-0000-0000-000054050000}"/>
    <cellStyle name="Normal 5 3 6 2" xfId="1789" xr:uid="{00000000-0005-0000-0000-000055050000}"/>
    <cellStyle name="Normal 5 3 7" xfId="555" xr:uid="{00000000-0005-0000-0000-000056050000}"/>
    <cellStyle name="Normal 5 3 8" xfId="1382" xr:uid="{00000000-0005-0000-0000-000057050000}"/>
    <cellStyle name="Normal 5 3 9" xfId="372" xr:uid="{00000000-0005-0000-0000-000058050000}"/>
    <cellStyle name="Normal 5 4" xfId="272" xr:uid="{00000000-0005-0000-0000-000059050000}"/>
    <cellStyle name="Normal 5 4 2" xfId="498" xr:uid="{00000000-0005-0000-0000-00005A050000}"/>
    <cellStyle name="Normal 5 4 2 2" xfId="770" xr:uid="{00000000-0005-0000-0000-00005B050000}"/>
    <cellStyle name="Normal 5 4 2 2 2" xfId="1186" xr:uid="{00000000-0005-0000-0000-00005C050000}"/>
    <cellStyle name="Normal 5 4 2 2 2 2" xfId="2001" xr:uid="{00000000-0005-0000-0000-00005D050000}"/>
    <cellStyle name="Normal 5 4 2 2 3" xfId="1594" xr:uid="{00000000-0005-0000-0000-00005E050000}"/>
    <cellStyle name="Normal 5 4 2 3" xfId="907" xr:uid="{00000000-0005-0000-0000-00005F050000}"/>
    <cellStyle name="Normal 5 4 2 3 2" xfId="1315" xr:uid="{00000000-0005-0000-0000-000060050000}"/>
    <cellStyle name="Normal 5 4 2 3 2 2" xfId="2130" xr:uid="{00000000-0005-0000-0000-000061050000}"/>
    <cellStyle name="Normal 5 4 2 3 3" xfId="1723" xr:uid="{00000000-0005-0000-0000-000062050000}"/>
    <cellStyle name="Normal 5 4 2 4" xfId="1051" xr:uid="{00000000-0005-0000-0000-000063050000}"/>
    <cellStyle name="Normal 5 4 2 4 2" xfId="1866" xr:uid="{00000000-0005-0000-0000-000064050000}"/>
    <cellStyle name="Normal 5 4 2 5" xfId="632" xr:uid="{00000000-0005-0000-0000-000065050000}"/>
    <cellStyle name="Normal 5 4 2 6" xfId="1459" xr:uid="{00000000-0005-0000-0000-000066050000}"/>
    <cellStyle name="Normal 5 4 3" xfId="708" xr:uid="{00000000-0005-0000-0000-000067050000}"/>
    <cellStyle name="Normal 5 4 3 2" xfId="1124" xr:uid="{00000000-0005-0000-0000-000068050000}"/>
    <cellStyle name="Normal 5 4 3 2 2" xfId="1939" xr:uid="{00000000-0005-0000-0000-000069050000}"/>
    <cellStyle name="Normal 5 4 3 3" xfId="1532" xr:uid="{00000000-0005-0000-0000-00006A050000}"/>
    <cellStyle name="Normal 5 4 4" xfId="845" xr:uid="{00000000-0005-0000-0000-00006B050000}"/>
    <cellStyle name="Normal 5 4 4 2" xfId="1253" xr:uid="{00000000-0005-0000-0000-00006C050000}"/>
    <cellStyle name="Normal 5 4 4 2 2" xfId="2068" xr:uid="{00000000-0005-0000-0000-00006D050000}"/>
    <cellStyle name="Normal 5 4 4 3" xfId="1661" xr:uid="{00000000-0005-0000-0000-00006E050000}"/>
    <cellStyle name="Normal 5 4 5" xfId="989" xr:uid="{00000000-0005-0000-0000-00006F050000}"/>
    <cellStyle name="Normal 5 4 5 2" xfId="1804" xr:uid="{00000000-0005-0000-0000-000070050000}"/>
    <cellStyle name="Normal 5 4 6" xfId="570" xr:uid="{00000000-0005-0000-0000-000071050000}"/>
    <cellStyle name="Normal 5 4 7" xfId="1397" xr:uid="{00000000-0005-0000-0000-000072050000}"/>
    <cellStyle name="Normal 5 5" xfId="432" xr:uid="{00000000-0005-0000-0000-000073050000}"/>
    <cellStyle name="Normal 5 5 2" xfId="682" xr:uid="{00000000-0005-0000-0000-000074050000}"/>
    <cellStyle name="Normal 5 5 2 2" xfId="1098" xr:uid="{00000000-0005-0000-0000-000075050000}"/>
    <cellStyle name="Normal 5 5 2 2 2" xfId="1913" xr:uid="{00000000-0005-0000-0000-000076050000}"/>
    <cellStyle name="Normal 5 5 2 3" xfId="1506" xr:uid="{00000000-0005-0000-0000-000077050000}"/>
    <cellStyle name="Normal 5 5 3" xfId="819" xr:uid="{00000000-0005-0000-0000-000078050000}"/>
    <cellStyle name="Normal 5 5 3 2" xfId="1227" xr:uid="{00000000-0005-0000-0000-000079050000}"/>
    <cellStyle name="Normal 5 5 3 2 2" xfId="2042" xr:uid="{00000000-0005-0000-0000-00007A050000}"/>
    <cellStyle name="Normal 5 5 3 3" xfId="1635" xr:uid="{00000000-0005-0000-0000-00007B050000}"/>
    <cellStyle name="Normal 5 5 4" xfId="963" xr:uid="{00000000-0005-0000-0000-00007C050000}"/>
    <cellStyle name="Normal 5 5 4 2" xfId="1778" xr:uid="{00000000-0005-0000-0000-00007D050000}"/>
    <cellStyle name="Normal 5 5 5" xfId="544" xr:uid="{00000000-0005-0000-0000-00007E050000}"/>
    <cellStyle name="Normal 5 5 6" xfId="1371" xr:uid="{00000000-0005-0000-0000-00007F050000}"/>
    <cellStyle name="Normal 5 6" xfId="460" xr:uid="{00000000-0005-0000-0000-000080050000}"/>
    <cellStyle name="Normal 5 6 2" xfId="732" xr:uid="{00000000-0005-0000-0000-000081050000}"/>
    <cellStyle name="Normal 5 6 2 2" xfId="1148" xr:uid="{00000000-0005-0000-0000-000082050000}"/>
    <cellStyle name="Normal 5 6 2 2 2" xfId="1963" xr:uid="{00000000-0005-0000-0000-000083050000}"/>
    <cellStyle name="Normal 5 6 2 3" xfId="1556" xr:uid="{00000000-0005-0000-0000-000084050000}"/>
    <cellStyle name="Normal 5 6 3" xfId="869" xr:uid="{00000000-0005-0000-0000-000085050000}"/>
    <cellStyle name="Normal 5 6 3 2" xfId="1277" xr:uid="{00000000-0005-0000-0000-000086050000}"/>
    <cellStyle name="Normal 5 6 3 2 2" xfId="2092" xr:uid="{00000000-0005-0000-0000-000087050000}"/>
    <cellStyle name="Normal 5 6 3 3" xfId="1685" xr:uid="{00000000-0005-0000-0000-000088050000}"/>
    <cellStyle name="Normal 5 6 4" xfId="1013" xr:uid="{00000000-0005-0000-0000-000089050000}"/>
    <cellStyle name="Normal 5 6 4 2" xfId="1828" xr:uid="{00000000-0005-0000-0000-00008A050000}"/>
    <cellStyle name="Normal 5 6 5" xfId="594" xr:uid="{00000000-0005-0000-0000-00008B050000}"/>
    <cellStyle name="Normal 5 6 6" xfId="1421" xr:uid="{00000000-0005-0000-0000-00008C050000}"/>
    <cellStyle name="Normal 5 7" xfId="426" xr:uid="{00000000-0005-0000-0000-00008D050000}"/>
    <cellStyle name="Normal 5 7 2" xfId="677" xr:uid="{00000000-0005-0000-0000-00008E050000}"/>
    <cellStyle name="Normal 5 7 2 2" xfId="1093" xr:uid="{00000000-0005-0000-0000-00008F050000}"/>
    <cellStyle name="Normal 5 7 2 2 2" xfId="1908" xr:uid="{00000000-0005-0000-0000-000090050000}"/>
    <cellStyle name="Normal 5 7 2 3" xfId="1501" xr:uid="{00000000-0005-0000-0000-000091050000}"/>
    <cellStyle name="Normal 5 7 3" xfId="958" xr:uid="{00000000-0005-0000-0000-000092050000}"/>
    <cellStyle name="Normal 5 7 3 2" xfId="1773" xr:uid="{00000000-0005-0000-0000-000093050000}"/>
    <cellStyle name="Normal 5 7 4" xfId="539" xr:uid="{00000000-0005-0000-0000-000094050000}"/>
    <cellStyle name="Normal 5 7 5" xfId="1366" xr:uid="{00000000-0005-0000-0000-000095050000}"/>
    <cellStyle name="Normal 5 8" xfId="421" xr:uid="{00000000-0005-0000-0000-000096050000}"/>
    <cellStyle name="Normal 5 8 2" xfId="796" xr:uid="{00000000-0005-0000-0000-000097050000}"/>
    <cellStyle name="Normal 5 9" xfId="673" xr:uid="{00000000-0005-0000-0000-000098050000}"/>
    <cellStyle name="Normal 5 9 2" xfId="1089" xr:uid="{00000000-0005-0000-0000-000099050000}"/>
    <cellStyle name="Normal 5 9 2 2" xfId="1904" xr:uid="{00000000-0005-0000-0000-00009A050000}"/>
    <cellStyle name="Normal 5 9 3" xfId="1497" xr:uid="{00000000-0005-0000-0000-00009B050000}"/>
    <cellStyle name="Normal 5_D" xfId="408" xr:uid="{00000000-0005-0000-0000-00009C050000}"/>
    <cellStyle name="Normal 6" xfId="57" xr:uid="{00000000-0005-0000-0000-00009D050000}"/>
    <cellStyle name="Normal 6 10" xfId="932" xr:uid="{00000000-0005-0000-0000-00009E050000}"/>
    <cellStyle name="Normal 6 10 2" xfId="1340" xr:uid="{00000000-0005-0000-0000-00009F050000}"/>
    <cellStyle name="Normal 6 10 2 2" xfId="2155" xr:uid="{00000000-0005-0000-0000-0000A0050000}"/>
    <cellStyle name="Normal 6 10 3" xfId="1748" xr:uid="{00000000-0005-0000-0000-0000A1050000}"/>
    <cellStyle name="Normal 6 11" xfId="953" xr:uid="{00000000-0005-0000-0000-0000A2050000}"/>
    <cellStyle name="Normal 6 11 2" xfId="1769" xr:uid="{00000000-0005-0000-0000-0000A3050000}"/>
    <cellStyle name="Normal 6 12" xfId="523" xr:uid="{00000000-0005-0000-0000-0000A4050000}"/>
    <cellStyle name="Normal 6 13" xfId="1350" xr:uid="{00000000-0005-0000-0000-0000A5050000}"/>
    <cellStyle name="Normal 6 14" xfId="373" xr:uid="{00000000-0005-0000-0000-0000A6050000}"/>
    <cellStyle name="Normal 6 2" xfId="374" xr:uid="{00000000-0005-0000-0000-0000A7050000}"/>
    <cellStyle name="Normal 6 2 2" xfId="410" xr:uid="{00000000-0005-0000-0000-0000A8050000}"/>
    <cellStyle name="Normal 6 2 2 2" xfId="456" xr:uid="{00000000-0005-0000-0000-0000A9050000}"/>
    <cellStyle name="Normal 6 2 2 2 2" xfId="516" xr:uid="{00000000-0005-0000-0000-0000AA050000}"/>
    <cellStyle name="Normal 6 2 2 2 2 2" xfId="788" xr:uid="{00000000-0005-0000-0000-0000AB050000}"/>
    <cellStyle name="Normal 6 2 2 2 2 2 2" xfId="1204" xr:uid="{00000000-0005-0000-0000-0000AC050000}"/>
    <cellStyle name="Normal 6 2 2 2 2 2 2 2" xfId="2019" xr:uid="{00000000-0005-0000-0000-0000AD050000}"/>
    <cellStyle name="Normal 6 2 2 2 2 2 3" xfId="1612" xr:uid="{00000000-0005-0000-0000-0000AE050000}"/>
    <cellStyle name="Normal 6 2 2 2 2 3" xfId="925" xr:uid="{00000000-0005-0000-0000-0000AF050000}"/>
    <cellStyle name="Normal 6 2 2 2 2 3 2" xfId="1333" xr:uid="{00000000-0005-0000-0000-0000B0050000}"/>
    <cellStyle name="Normal 6 2 2 2 2 3 2 2" xfId="2148" xr:uid="{00000000-0005-0000-0000-0000B1050000}"/>
    <cellStyle name="Normal 6 2 2 2 2 3 3" xfId="1741" xr:uid="{00000000-0005-0000-0000-0000B2050000}"/>
    <cellStyle name="Normal 6 2 2 2 2 4" xfId="1069" xr:uid="{00000000-0005-0000-0000-0000B3050000}"/>
    <cellStyle name="Normal 6 2 2 2 2 4 2" xfId="1884" xr:uid="{00000000-0005-0000-0000-0000B4050000}"/>
    <cellStyle name="Normal 6 2 2 2 2 5" xfId="650" xr:uid="{00000000-0005-0000-0000-0000B5050000}"/>
    <cellStyle name="Normal 6 2 2 2 2 6" xfId="1477" xr:uid="{00000000-0005-0000-0000-0000B6050000}"/>
    <cellStyle name="Normal 6 2 2 2 3" xfId="726" xr:uid="{00000000-0005-0000-0000-0000B7050000}"/>
    <cellStyle name="Normal 6 2 2 2 3 2" xfId="1142" xr:uid="{00000000-0005-0000-0000-0000B8050000}"/>
    <cellStyle name="Normal 6 2 2 2 3 2 2" xfId="1957" xr:uid="{00000000-0005-0000-0000-0000B9050000}"/>
    <cellStyle name="Normal 6 2 2 2 3 3" xfId="1550" xr:uid="{00000000-0005-0000-0000-0000BA050000}"/>
    <cellStyle name="Normal 6 2 2 2 4" xfId="863" xr:uid="{00000000-0005-0000-0000-0000BB050000}"/>
    <cellStyle name="Normal 6 2 2 2 4 2" xfId="1271" xr:uid="{00000000-0005-0000-0000-0000BC050000}"/>
    <cellStyle name="Normal 6 2 2 2 4 2 2" xfId="2086" xr:uid="{00000000-0005-0000-0000-0000BD050000}"/>
    <cellStyle name="Normal 6 2 2 2 4 3" xfId="1679" xr:uid="{00000000-0005-0000-0000-0000BE050000}"/>
    <cellStyle name="Normal 6 2 2 2 5" xfId="1007" xr:uid="{00000000-0005-0000-0000-0000BF050000}"/>
    <cellStyle name="Normal 6 2 2 2 5 2" xfId="1822" xr:uid="{00000000-0005-0000-0000-0000C0050000}"/>
    <cellStyle name="Normal 6 2 2 2 6" xfId="588" xr:uid="{00000000-0005-0000-0000-0000C1050000}"/>
    <cellStyle name="Normal 6 2 2 2 7" xfId="1415" xr:uid="{00000000-0005-0000-0000-0000C2050000}"/>
    <cellStyle name="Normal 6 2 2 3" xfId="473" xr:uid="{00000000-0005-0000-0000-0000C3050000}"/>
    <cellStyle name="Normal 6 2 2 3 2" xfId="745" xr:uid="{00000000-0005-0000-0000-0000C4050000}"/>
    <cellStyle name="Normal 6 2 2 3 2 2" xfId="1161" xr:uid="{00000000-0005-0000-0000-0000C5050000}"/>
    <cellStyle name="Normal 6 2 2 3 2 2 2" xfId="1976" xr:uid="{00000000-0005-0000-0000-0000C6050000}"/>
    <cellStyle name="Normal 6 2 2 3 2 3" xfId="1569" xr:uid="{00000000-0005-0000-0000-0000C7050000}"/>
    <cellStyle name="Normal 6 2 2 3 3" xfId="882" xr:uid="{00000000-0005-0000-0000-0000C8050000}"/>
    <cellStyle name="Normal 6 2 2 3 3 2" xfId="1290" xr:uid="{00000000-0005-0000-0000-0000C9050000}"/>
    <cellStyle name="Normal 6 2 2 3 3 2 2" xfId="2105" xr:uid="{00000000-0005-0000-0000-0000CA050000}"/>
    <cellStyle name="Normal 6 2 2 3 3 3" xfId="1698" xr:uid="{00000000-0005-0000-0000-0000CB050000}"/>
    <cellStyle name="Normal 6 2 2 3 4" xfId="1026" xr:uid="{00000000-0005-0000-0000-0000CC050000}"/>
    <cellStyle name="Normal 6 2 2 3 4 2" xfId="1841" xr:uid="{00000000-0005-0000-0000-0000CD050000}"/>
    <cellStyle name="Normal 6 2 2 3 5" xfId="607" xr:uid="{00000000-0005-0000-0000-0000CE050000}"/>
    <cellStyle name="Normal 6 2 2 3 6" xfId="1434" xr:uid="{00000000-0005-0000-0000-0000CF050000}"/>
    <cellStyle name="Normal 6 2 2 4" xfId="695" xr:uid="{00000000-0005-0000-0000-0000D0050000}"/>
    <cellStyle name="Normal 6 2 2 4 2" xfId="1111" xr:uid="{00000000-0005-0000-0000-0000D1050000}"/>
    <cellStyle name="Normal 6 2 2 4 2 2" xfId="1926" xr:uid="{00000000-0005-0000-0000-0000D2050000}"/>
    <cellStyle name="Normal 6 2 2 4 3" xfId="1519" xr:uid="{00000000-0005-0000-0000-0000D3050000}"/>
    <cellStyle name="Normal 6 2 2 5" xfId="832" xr:uid="{00000000-0005-0000-0000-0000D4050000}"/>
    <cellStyle name="Normal 6 2 2 5 2" xfId="1240" xr:uid="{00000000-0005-0000-0000-0000D5050000}"/>
    <cellStyle name="Normal 6 2 2 5 2 2" xfId="2055" xr:uid="{00000000-0005-0000-0000-0000D6050000}"/>
    <cellStyle name="Normal 6 2 2 5 3" xfId="1648" xr:uid="{00000000-0005-0000-0000-0000D7050000}"/>
    <cellStyle name="Normal 6 2 2 6" xfId="976" xr:uid="{00000000-0005-0000-0000-0000D8050000}"/>
    <cellStyle name="Normal 6 2 2 6 2" xfId="1791" xr:uid="{00000000-0005-0000-0000-0000D9050000}"/>
    <cellStyle name="Normal 6 2 2 7" xfId="557" xr:uid="{00000000-0005-0000-0000-0000DA050000}"/>
    <cellStyle name="Normal 6 2 2 8" xfId="1384" xr:uid="{00000000-0005-0000-0000-0000DB050000}"/>
    <cellStyle name="Normal 6 2 3" xfId="443" xr:uid="{00000000-0005-0000-0000-0000DC050000}"/>
    <cellStyle name="Normal 6 2 3 2" xfId="503" xr:uid="{00000000-0005-0000-0000-0000DD050000}"/>
    <cellStyle name="Normal 6 2 3 2 2" xfId="775" xr:uid="{00000000-0005-0000-0000-0000DE050000}"/>
    <cellStyle name="Normal 6 2 3 2 2 2" xfId="1191" xr:uid="{00000000-0005-0000-0000-0000DF050000}"/>
    <cellStyle name="Normal 6 2 3 2 2 2 2" xfId="2006" xr:uid="{00000000-0005-0000-0000-0000E0050000}"/>
    <cellStyle name="Normal 6 2 3 2 2 3" xfId="1599" xr:uid="{00000000-0005-0000-0000-0000E1050000}"/>
    <cellStyle name="Normal 6 2 3 2 3" xfId="912" xr:uid="{00000000-0005-0000-0000-0000E2050000}"/>
    <cellStyle name="Normal 6 2 3 2 3 2" xfId="1320" xr:uid="{00000000-0005-0000-0000-0000E3050000}"/>
    <cellStyle name="Normal 6 2 3 2 3 2 2" xfId="2135" xr:uid="{00000000-0005-0000-0000-0000E4050000}"/>
    <cellStyle name="Normal 6 2 3 2 3 3" xfId="1728" xr:uid="{00000000-0005-0000-0000-0000E5050000}"/>
    <cellStyle name="Normal 6 2 3 2 4" xfId="1056" xr:uid="{00000000-0005-0000-0000-0000E6050000}"/>
    <cellStyle name="Normal 6 2 3 2 4 2" xfId="1871" xr:uid="{00000000-0005-0000-0000-0000E7050000}"/>
    <cellStyle name="Normal 6 2 3 2 5" xfId="637" xr:uid="{00000000-0005-0000-0000-0000E8050000}"/>
    <cellStyle name="Normal 6 2 3 2 6" xfId="1464" xr:uid="{00000000-0005-0000-0000-0000E9050000}"/>
    <cellStyle name="Normal 6 2 3 3" xfId="713" xr:uid="{00000000-0005-0000-0000-0000EA050000}"/>
    <cellStyle name="Normal 6 2 3 3 2" xfId="1129" xr:uid="{00000000-0005-0000-0000-0000EB050000}"/>
    <cellStyle name="Normal 6 2 3 3 2 2" xfId="1944" xr:uid="{00000000-0005-0000-0000-0000EC050000}"/>
    <cellStyle name="Normal 6 2 3 3 3" xfId="1537" xr:uid="{00000000-0005-0000-0000-0000ED050000}"/>
    <cellStyle name="Normal 6 2 3 4" xfId="850" xr:uid="{00000000-0005-0000-0000-0000EE050000}"/>
    <cellStyle name="Normal 6 2 3 4 2" xfId="1258" xr:uid="{00000000-0005-0000-0000-0000EF050000}"/>
    <cellStyle name="Normal 6 2 3 4 2 2" xfId="2073" xr:uid="{00000000-0005-0000-0000-0000F0050000}"/>
    <cellStyle name="Normal 6 2 3 4 3" xfId="1666" xr:uid="{00000000-0005-0000-0000-0000F1050000}"/>
    <cellStyle name="Normal 6 2 3 5" xfId="994" xr:uid="{00000000-0005-0000-0000-0000F2050000}"/>
    <cellStyle name="Normal 6 2 3 5 2" xfId="1809" xr:uid="{00000000-0005-0000-0000-0000F3050000}"/>
    <cellStyle name="Normal 6 2 3 6" xfId="575" xr:uid="{00000000-0005-0000-0000-0000F4050000}"/>
    <cellStyle name="Normal 6 2 3 7" xfId="1402" xr:uid="{00000000-0005-0000-0000-0000F5050000}"/>
    <cellStyle name="Normal 6 2 4" xfId="472" xr:uid="{00000000-0005-0000-0000-0000F6050000}"/>
    <cellStyle name="Normal 6 2 4 2" xfId="744" xr:uid="{00000000-0005-0000-0000-0000F7050000}"/>
    <cellStyle name="Normal 6 2 4 2 2" xfId="1160" xr:uid="{00000000-0005-0000-0000-0000F8050000}"/>
    <cellStyle name="Normal 6 2 4 2 2 2" xfId="1975" xr:uid="{00000000-0005-0000-0000-0000F9050000}"/>
    <cellStyle name="Normal 6 2 4 2 3" xfId="1568" xr:uid="{00000000-0005-0000-0000-0000FA050000}"/>
    <cellStyle name="Normal 6 2 4 3" xfId="881" xr:uid="{00000000-0005-0000-0000-0000FB050000}"/>
    <cellStyle name="Normal 6 2 4 3 2" xfId="1289" xr:uid="{00000000-0005-0000-0000-0000FC050000}"/>
    <cellStyle name="Normal 6 2 4 3 2 2" xfId="2104" xr:uid="{00000000-0005-0000-0000-0000FD050000}"/>
    <cellStyle name="Normal 6 2 4 3 3" xfId="1697" xr:uid="{00000000-0005-0000-0000-0000FE050000}"/>
    <cellStyle name="Normal 6 2 4 4" xfId="1025" xr:uid="{00000000-0005-0000-0000-0000FF050000}"/>
    <cellStyle name="Normal 6 2 4 4 2" xfId="1840" xr:uid="{00000000-0005-0000-0000-000000060000}"/>
    <cellStyle name="Normal 6 2 4 5" xfId="606" xr:uid="{00000000-0005-0000-0000-000001060000}"/>
    <cellStyle name="Normal 6 2 4 6" xfId="1433" xr:uid="{00000000-0005-0000-0000-000002060000}"/>
    <cellStyle name="Normal 6 2 5" xfId="694" xr:uid="{00000000-0005-0000-0000-000003060000}"/>
    <cellStyle name="Normal 6 2 5 2" xfId="1110" xr:uid="{00000000-0005-0000-0000-000004060000}"/>
    <cellStyle name="Normal 6 2 5 2 2" xfId="1925" xr:uid="{00000000-0005-0000-0000-000005060000}"/>
    <cellStyle name="Normal 6 2 5 3" xfId="1518" xr:uid="{00000000-0005-0000-0000-000006060000}"/>
    <cellStyle name="Normal 6 2 6" xfId="831" xr:uid="{00000000-0005-0000-0000-000007060000}"/>
    <cellStyle name="Normal 6 2 6 2" xfId="1239" xr:uid="{00000000-0005-0000-0000-000008060000}"/>
    <cellStyle name="Normal 6 2 6 2 2" xfId="2054" xr:uid="{00000000-0005-0000-0000-000009060000}"/>
    <cellStyle name="Normal 6 2 6 3" xfId="1647" xr:uid="{00000000-0005-0000-0000-00000A060000}"/>
    <cellStyle name="Normal 6 2 7" xfId="975" xr:uid="{00000000-0005-0000-0000-00000B060000}"/>
    <cellStyle name="Normal 6 2 7 2" xfId="1790" xr:uid="{00000000-0005-0000-0000-00000C060000}"/>
    <cellStyle name="Normal 6 2 8" xfId="556" xr:uid="{00000000-0005-0000-0000-00000D060000}"/>
    <cellStyle name="Normal 6 2 9" xfId="1383" xr:uid="{00000000-0005-0000-0000-00000E060000}"/>
    <cellStyle name="Normal 6 3" xfId="375" xr:uid="{00000000-0005-0000-0000-00000F060000}"/>
    <cellStyle name="Normal 6 3 2" xfId="451" xr:uid="{00000000-0005-0000-0000-000010060000}"/>
    <cellStyle name="Normal 6 3 2 2" xfId="511" xr:uid="{00000000-0005-0000-0000-000011060000}"/>
    <cellStyle name="Normal 6 3 2 2 2" xfId="783" xr:uid="{00000000-0005-0000-0000-000012060000}"/>
    <cellStyle name="Normal 6 3 2 2 2 2" xfId="1199" xr:uid="{00000000-0005-0000-0000-000013060000}"/>
    <cellStyle name="Normal 6 3 2 2 2 2 2" xfId="2014" xr:uid="{00000000-0005-0000-0000-000014060000}"/>
    <cellStyle name="Normal 6 3 2 2 2 3" xfId="1607" xr:uid="{00000000-0005-0000-0000-000015060000}"/>
    <cellStyle name="Normal 6 3 2 2 3" xfId="920" xr:uid="{00000000-0005-0000-0000-000016060000}"/>
    <cellStyle name="Normal 6 3 2 2 3 2" xfId="1328" xr:uid="{00000000-0005-0000-0000-000017060000}"/>
    <cellStyle name="Normal 6 3 2 2 3 2 2" xfId="2143" xr:uid="{00000000-0005-0000-0000-000018060000}"/>
    <cellStyle name="Normal 6 3 2 2 3 3" xfId="1736" xr:uid="{00000000-0005-0000-0000-000019060000}"/>
    <cellStyle name="Normal 6 3 2 2 4" xfId="1064" xr:uid="{00000000-0005-0000-0000-00001A060000}"/>
    <cellStyle name="Normal 6 3 2 2 4 2" xfId="1879" xr:uid="{00000000-0005-0000-0000-00001B060000}"/>
    <cellStyle name="Normal 6 3 2 2 5" xfId="645" xr:uid="{00000000-0005-0000-0000-00001C060000}"/>
    <cellStyle name="Normal 6 3 2 2 6" xfId="1472" xr:uid="{00000000-0005-0000-0000-00001D060000}"/>
    <cellStyle name="Normal 6 3 2 3" xfId="721" xr:uid="{00000000-0005-0000-0000-00001E060000}"/>
    <cellStyle name="Normal 6 3 2 3 2" xfId="1137" xr:uid="{00000000-0005-0000-0000-00001F060000}"/>
    <cellStyle name="Normal 6 3 2 3 2 2" xfId="1952" xr:uid="{00000000-0005-0000-0000-000020060000}"/>
    <cellStyle name="Normal 6 3 2 3 3" xfId="1545" xr:uid="{00000000-0005-0000-0000-000021060000}"/>
    <cellStyle name="Normal 6 3 2 4" xfId="858" xr:uid="{00000000-0005-0000-0000-000022060000}"/>
    <cellStyle name="Normal 6 3 2 4 2" xfId="1266" xr:uid="{00000000-0005-0000-0000-000023060000}"/>
    <cellStyle name="Normal 6 3 2 4 2 2" xfId="2081" xr:uid="{00000000-0005-0000-0000-000024060000}"/>
    <cellStyle name="Normal 6 3 2 4 3" xfId="1674" xr:uid="{00000000-0005-0000-0000-000025060000}"/>
    <cellStyle name="Normal 6 3 2 5" xfId="1002" xr:uid="{00000000-0005-0000-0000-000026060000}"/>
    <cellStyle name="Normal 6 3 2 5 2" xfId="1817" xr:uid="{00000000-0005-0000-0000-000027060000}"/>
    <cellStyle name="Normal 6 3 2 6" xfId="583" xr:uid="{00000000-0005-0000-0000-000028060000}"/>
    <cellStyle name="Normal 6 3 2 7" xfId="1410" xr:uid="{00000000-0005-0000-0000-000029060000}"/>
    <cellStyle name="Normal 6 3 3" xfId="474" xr:uid="{00000000-0005-0000-0000-00002A060000}"/>
    <cellStyle name="Normal 6 3 3 2" xfId="746" xr:uid="{00000000-0005-0000-0000-00002B060000}"/>
    <cellStyle name="Normal 6 3 3 2 2" xfId="1162" xr:uid="{00000000-0005-0000-0000-00002C060000}"/>
    <cellStyle name="Normal 6 3 3 2 2 2" xfId="1977" xr:uid="{00000000-0005-0000-0000-00002D060000}"/>
    <cellStyle name="Normal 6 3 3 2 3" xfId="1570" xr:uid="{00000000-0005-0000-0000-00002E060000}"/>
    <cellStyle name="Normal 6 3 3 3" xfId="883" xr:uid="{00000000-0005-0000-0000-00002F060000}"/>
    <cellStyle name="Normal 6 3 3 3 2" xfId="1291" xr:uid="{00000000-0005-0000-0000-000030060000}"/>
    <cellStyle name="Normal 6 3 3 3 2 2" xfId="2106" xr:uid="{00000000-0005-0000-0000-000031060000}"/>
    <cellStyle name="Normal 6 3 3 3 3" xfId="1699" xr:uid="{00000000-0005-0000-0000-000032060000}"/>
    <cellStyle name="Normal 6 3 3 4" xfId="1027" xr:uid="{00000000-0005-0000-0000-000033060000}"/>
    <cellStyle name="Normal 6 3 3 4 2" xfId="1842" xr:uid="{00000000-0005-0000-0000-000034060000}"/>
    <cellStyle name="Normal 6 3 3 5" xfId="608" xr:uid="{00000000-0005-0000-0000-000035060000}"/>
    <cellStyle name="Normal 6 3 3 6" xfId="1435" xr:uid="{00000000-0005-0000-0000-000036060000}"/>
    <cellStyle name="Normal 6 3 4" xfId="696" xr:uid="{00000000-0005-0000-0000-000037060000}"/>
    <cellStyle name="Normal 6 3 4 2" xfId="1112" xr:uid="{00000000-0005-0000-0000-000038060000}"/>
    <cellStyle name="Normal 6 3 4 2 2" xfId="1927" xr:uid="{00000000-0005-0000-0000-000039060000}"/>
    <cellStyle name="Normal 6 3 4 3" xfId="1520" xr:uid="{00000000-0005-0000-0000-00003A060000}"/>
    <cellStyle name="Normal 6 3 5" xfId="833" xr:uid="{00000000-0005-0000-0000-00003B060000}"/>
    <cellStyle name="Normal 6 3 5 2" xfId="1241" xr:uid="{00000000-0005-0000-0000-00003C060000}"/>
    <cellStyle name="Normal 6 3 5 2 2" xfId="2056" xr:uid="{00000000-0005-0000-0000-00003D060000}"/>
    <cellStyle name="Normal 6 3 5 3" xfId="1649" xr:uid="{00000000-0005-0000-0000-00003E060000}"/>
    <cellStyle name="Normal 6 3 6" xfId="977" xr:uid="{00000000-0005-0000-0000-00003F060000}"/>
    <cellStyle name="Normal 6 3 6 2" xfId="1792" xr:uid="{00000000-0005-0000-0000-000040060000}"/>
    <cellStyle name="Normal 6 3 7" xfId="558" xr:uid="{00000000-0005-0000-0000-000041060000}"/>
    <cellStyle name="Normal 6 3 8" xfId="1385" xr:uid="{00000000-0005-0000-0000-000042060000}"/>
    <cellStyle name="Normal 6 4" xfId="439" xr:uid="{00000000-0005-0000-0000-000043060000}"/>
    <cellStyle name="Normal 6 4 2" xfId="499" xr:uid="{00000000-0005-0000-0000-000044060000}"/>
    <cellStyle name="Normal 6 4 2 2" xfId="771" xr:uid="{00000000-0005-0000-0000-000045060000}"/>
    <cellStyle name="Normal 6 4 2 2 2" xfId="1187" xr:uid="{00000000-0005-0000-0000-000046060000}"/>
    <cellStyle name="Normal 6 4 2 2 2 2" xfId="2002" xr:uid="{00000000-0005-0000-0000-000047060000}"/>
    <cellStyle name="Normal 6 4 2 2 3" xfId="1595" xr:uid="{00000000-0005-0000-0000-000048060000}"/>
    <cellStyle name="Normal 6 4 2 3" xfId="908" xr:uid="{00000000-0005-0000-0000-000049060000}"/>
    <cellStyle name="Normal 6 4 2 3 2" xfId="1316" xr:uid="{00000000-0005-0000-0000-00004A060000}"/>
    <cellStyle name="Normal 6 4 2 3 2 2" xfId="2131" xr:uid="{00000000-0005-0000-0000-00004B060000}"/>
    <cellStyle name="Normal 6 4 2 3 3" xfId="1724" xr:uid="{00000000-0005-0000-0000-00004C060000}"/>
    <cellStyle name="Normal 6 4 2 4" xfId="1052" xr:uid="{00000000-0005-0000-0000-00004D060000}"/>
    <cellStyle name="Normal 6 4 2 4 2" xfId="1867" xr:uid="{00000000-0005-0000-0000-00004E060000}"/>
    <cellStyle name="Normal 6 4 2 5" xfId="633" xr:uid="{00000000-0005-0000-0000-00004F060000}"/>
    <cellStyle name="Normal 6 4 2 6" xfId="1460" xr:uid="{00000000-0005-0000-0000-000050060000}"/>
    <cellStyle name="Normal 6 4 3" xfId="709" xr:uid="{00000000-0005-0000-0000-000051060000}"/>
    <cellStyle name="Normal 6 4 3 2" xfId="1125" xr:uid="{00000000-0005-0000-0000-000052060000}"/>
    <cellStyle name="Normal 6 4 3 2 2" xfId="1940" xr:uid="{00000000-0005-0000-0000-000053060000}"/>
    <cellStyle name="Normal 6 4 3 3" xfId="1533" xr:uid="{00000000-0005-0000-0000-000054060000}"/>
    <cellStyle name="Normal 6 4 4" xfId="846" xr:uid="{00000000-0005-0000-0000-000055060000}"/>
    <cellStyle name="Normal 6 4 4 2" xfId="1254" xr:uid="{00000000-0005-0000-0000-000056060000}"/>
    <cellStyle name="Normal 6 4 4 2 2" xfId="2069" xr:uid="{00000000-0005-0000-0000-000057060000}"/>
    <cellStyle name="Normal 6 4 4 3" xfId="1662" xr:uid="{00000000-0005-0000-0000-000058060000}"/>
    <cellStyle name="Normal 6 4 5" xfId="990" xr:uid="{00000000-0005-0000-0000-000059060000}"/>
    <cellStyle name="Normal 6 4 5 2" xfId="1805" xr:uid="{00000000-0005-0000-0000-00005A060000}"/>
    <cellStyle name="Normal 6 4 6" xfId="571" xr:uid="{00000000-0005-0000-0000-00005B060000}"/>
    <cellStyle name="Normal 6 4 7" xfId="1398" xr:uid="{00000000-0005-0000-0000-00005C060000}"/>
    <cellStyle name="Normal 6 5" xfId="433" xr:uid="{00000000-0005-0000-0000-00005D060000}"/>
    <cellStyle name="Normal 6 5 2" xfId="683" xr:uid="{00000000-0005-0000-0000-00005E060000}"/>
    <cellStyle name="Normal 6 5 2 2" xfId="1099" xr:uid="{00000000-0005-0000-0000-00005F060000}"/>
    <cellStyle name="Normal 6 5 2 2 2" xfId="1914" xr:uid="{00000000-0005-0000-0000-000060060000}"/>
    <cellStyle name="Normal 6 5 2 3" xfId="1507" xr:uid="{00000000-0005-0000-0000-000061060000}"/>
    <cellStyle name="Normal 6 5 3" xfId="820" xr:uid="{00000000-0005-0000-0000-000062060000}"/>
    <cellStyle name="Normal 6 5 3 2" xfId="1228" xr:uid="{00000000-0005-0000-0000-000063060000}"/>
    <cellStyle name="Normal 6 5 3 2 2" xfId="2043" xr:uid="{00000000-0005-0000-0000-000064060000}"/>
    <cellStyle name="Normal 6 5 3 3" xfId="1636" xr:uid="{00000000-0005-0000-0000-000065060000}"/>
    <cellStyle name="Normal 6 5 4" xfId="964" xr:uid="{00000000-0005-0000-0000-000066060000}"/>
    <cellStyle name="Normal 6 5 4 2" xfId="1779" xr:uid="{00000000-0005-0000-0000-000067060000}"/>
    <cellStyle name="Normal 6 5 5" xfId="545" xr:uid="{00000000-0005-0000-0000-000068060000}"/>
    <cellStyle name="Normal 6 5 6" xfId="1372" xr:uid="{00000000-0005-0000-0000-000069060000}"/>
    <cellStyle name="Normal 6 6" xfId="461" xr:uid="{00000000-0005-0000-0000-00006A060000}"/>
    <cellStyle name="Normal 6 6 2" xfId="733" xr:uid="{00000000-0005-0000-0000-00006B060000}"/>
    <cellStyle name="Normal 6 6 2 2" xfId="1149" xr:uid="{00000000-0005-0000-0000-00006C060000}"/>
    <cellStyle name="Normal 6 6 2 2 2" xfId="1964" xr:uid="{00000000-0005-0000-0000-00006D060000}"/>
    <cellStyle name="Normal 6 6 2 3" xfId="1557" xr:uid="{00000000-0005-0000-0000-00006E060000}"/>
    <cellStyle name="Normal 6 6 3" xfId="870" xr:uid="{00000000-0005-0000-0000-00006F060000}"/>
    <cellStyle name="Normal 6 6 3 2" xfId="1278" xr:uid="{00000000-0005-0000-0000-000070060000}"/>
    <cellStyle name="Normal 6 6 3 2 2" xfId="2093" xr:uid="{00000000-0005-0000-0000-000071060000}"/>
    <cellStyle name="Normal 6 6 3 3" xfId="1686" xr:uid="{00000000-0005-0000-0000-000072060000}"/>
    <cellStyle name="Normal 6 6 4" xfId="1014" xr:uid="{00000000-0005-0000-0000-000073060000}"/>
    <cellStyle name="Normal 6 6 4 2" xfId="1829" xr:uid="{00000000-0005-0000-0000-000074060000}"/>
    <cellStyle name="Normal 6 6 5" xfId="595" xr:uid="{00000000-0005-0000-0000-000075060000}"/>
    <cellStyle name="Normal 6 6 6" xfId="1422" xr:uid="{00000000-0005-0000-0000-000076060000}"/>
    <cellStyle name="Normal 6 7" xfId="427" xr:uid="{00000000-0005-0000-0000-000077060000}"/>
    <cellStyle name="Normal 6 7 2" xfId="678" xr:uid="{00000000-0005-0000-0000-000078060000}"/>
    <cellStyle name="Normal 6 7 2 2" xfId="1094" xr:uid="{00000000-0005-0000-0000-000079060000}"/>
    <cellStyle name="Normal 6 7 2 2 2" xfId="1909" xr:uid="{00000000-0005-0000-0000-00007A060000}"/>
    <cellStyle name="Normal 6 7 2 3" xfId="1502" xr:uid="{00000000-0005-0000-0000-00007B060000}"/>
    <cellStyle name="Normal 6 7 3" xfId="959" xr:uid="{00000000-0005-0000-0000-00007C060000}"/>
    <cellStyle name="Normal 6 7 3 2" xfId="1774" xr:uid="{00000000-0005-0000-0000-00007D060000}"/>
    <cellStyle name="Normal 6 7 4" xfId="540" xr:uid="{00000000-0005-0000-0000-00007E060000}"/>
    <cellStyle name="Normal 6 7 5" xfId="1367" xr:uid="{00000000-0005-0000-0000-00007F060000}"/>
    <cellStyle name="Normal 6 8" xfId="422" xr:uid="{00000000-0005-0000-0000-000080060000}"/>
    <cellStyle name="Normal 6 8 2" xfId="1090" xr:uid="{00000000-0005-0000-0000-000081060000}"/>
    <cellStyle name="Normal 6 8 2 2" xfId="1905" xr:uid="{00000000-0005-0000-0000-000082060000}"/>
    <cellStyle name="Normal 6 8 3" xfId="674" xr:uid="{00000000-0005-0000-0000-000083060000}"/>
    <cellStyle name="Normal 6 8 4" xfId="1498" xr:uid="{00000000-0005-0000-0000-000084060000}"/>
    <cellStyle name="Normal 6 9" xfId="803" xr:uid="{00000000-0005-0000-0000-000085060000}"/>
    <cellStyle name="Normal 6 9 2" xfId="1211" xr:uid="{00000000-0005-0000-0000-000086060000}"/>
    <cellStyle name="Normal 6 9 2 2" xfId="2026" xr:uid="{00000000-0005-0000-0000-000087060000}"/>
    <cellStyle name="Normal 6 9 3" xfId="1619" xr:uid="{00000000-0005-0000-0000-000088060000}"/>
    <cellStyle name="Normal 6_D" xfId="409" xr:uid="{00000000-0005-0000-0000-000089060000}"/>
    <cellStyle name="Normal 7" xfId="47" xr:uid="{00000000-0005-0000-0000-00008A060000}"/>
    <cellStyle name="Normal 7 10" xfId="934" xr:uid="{00000000-0005-0000-0000-00008B060000}"/>
    <cellStyle name="Normal 7 10 2" xfId="1342" xr:uid="{00000000-0005-0000-0000-00008C060000}"/>
    <cellStyle name="Normal 7 10 2 2" xfId="2157" xr:uid="{00000000-0005-0000-0000-00008D060000}"/>
    <cellStyle name="Normal 7 10 3" xfId="1750" xr:uid="{00000000-0005-0000-0000-00008E060000}"/>
    <cellStyle name="Normal 7 11" xfId="955" xr:uid="{00000000-0005-0000-0000-00008F060000}"/>
    <cellStyle name="Normal 7 11 2" xfId="1771" xr:uid="{00000000-0005-0000-0000-000090060000}"/>
    <cellStyle name="Normal 7 12" xfId="525" xr:uid="{00000000-0005-0000-0000-000091060000}"/>
    <cellStyle name="Normal 7 13" xfId="1352" xr:uid="{00000000-0005-0000-0000-000092060000}"/>
    <cellStyle name="Normal 7 14" xfId="330" xr:uid="{00000000-0005-0000-0000-000093060000}"/>
    <cellStyle name="Normal 7 15" xfId="273" xr:uid="{00000000-0005-0000-0000-000094060000}"/>
    <cellStyle name="Normal 7 2" xfId="358" xr:uid="{00000000-0005-0000-0000-000095060000}"/>
    <cellStyle name="Normal 7 2 2" xfId="412" xr:uid="{00000000-0005-0000-0000-000096060000}"/>
    <cellStyle name="Normal 7 2 2 2" xfId="457" xr:uid="{00000000-0005-0000-0000-000097060000}"/>
    <cellStyle name="Normal 7 2 2 2 2" xfId="517" xr:uid="{00000000-0005-0000-0000-000098060000}"/>
    <cellStyle name="Normal 7 2 2 2 2 2" xfId="789" xr:uid="{00000000-0005-0000-0000-000099060000}"/>
    <cellStyle name="Normal 7 2 2 2 2 2 2" xfId="1205" xr:uid="{00000000-0005-0000-0000-00009A060000}"/>
    <cellStyle name="Normal 7 2 2 2 2 2 2 2" xfId="2020" xr:uid="{00000000-0005-0000-0000-00009B060000}"/>
    <cellStyle name="Normal 7 2 2 2 2 2 3" xfId="1613" xr:uid="{00000000-0005-0000-0000-00009C060000}"/>
    <cellStyle name="Normal 7 2 2 2 2 3" xfId="926" xr:uid="{00000000-0005-0000-0000-00009D060000}"/>
    <cellStyle name="Normal 7 2 2 2 2 3 2" xfId="1334" xr:uid="{00000000-0005-0000-0000-00009E060000}"/>
    <cellStyle name="Normal 7 2 2 2 2 3 2 2" xfId="2149" xr:uid="{00000000-0005-0000-0000-00009F060000}"/>
    <cellStyle name="Normal 7 2 2 2 2 3 3" xfId="1742" xr:uid="{00000000-0005-0000-0000-0000A0060000}"/>
    <cellStyle name="Normal 7 2 2 2 2 4" xfId="1070" xr:uid="{00000000-0005-0000-0000-0000A1060000}"/>
    <cellStyle name="Normal 7 2 2 2 2 4 2" xfId="1885" xr:uid="{00000000-0005-0000-0000-0000A2060000}"/>
    <cellStyle name="Normal 7 2 2 2 2 5" xfId="651" xr:uid="{00000000-0005-0000-0000-0000A3060000}"/>
    <cellStyle name="Normal 7 2 2 2 2 6" xfId="1478" xr:uid="{00000000-0005-0000-0000-0000A4060000}"/>
    <cellStyle name="Normal 7 2 2 2 3" xfId="727" xr:uid="{00000000-0005-0000-0000-0000A5060000}"/>
    <cellStyle name="Normal 7 2 2 2 3 2" xfId="1143" xr:uid="{00000000-0005-0000-0000-0000A6060000}"/>
    <cellStyle name="Normal 7 2 2 2 3 2 2" xfId="1958" xr:uid="{00000000-0005-0000-0000-0000A7060000}"/>
    <cellStyle name="Normal 7 2 2 2 3 3" xfId="1551" xr:uid="{00000000-0005-0000-0000-0000A8060000}"/>
    <cellStyle name="Normal 7 2 2 2 4" xfId="864" xr:uid="{00000000-0005-0000-0000-0000A9060000}"/>
    <cellStyle name="Normal 7 2 2 2 4 2" xfId="1272" xr:uid="{00000000-0005-0000-0000-0000AA060000}"/>
    <cellStyle name="Normal 7 2 2 2 4 2 2" xfId="2087" xr:uid="{00000000-0005-0000-0000-0000AB060000}"/>
    <cellStyle name="Normal 7 2 2 2 4 3" xfId="1680" xr:uid="{00000000-0005-0000-0000-0000AC060000}"/>
    <cellStyle name="Normal 7 2 2 2 5" xfId="1008" xr:uid="{00000000-0005-0000-0000-0000AD060000}"/>
    <cellStyle name="Normal 7 2 2 2 5 2" xfId="1823" xr:uid="{00000000-0005-0000-0000-0000AE060000}"/>
    <cellStyle name="Normal 7 2 2 2 6" xfId="589" xr:uid="{00000000-0005-0000-0000-0000AF060000}"/>
    <cellStyle name="Normal 7 2 2 2 7" xfId="1416" xr:uid="{00000000-0005-0000-0000-0000B0060000}"/>
    <cellStyle name="Normal 7 2 2 3" xfId="476" xr:uid="{00000000-0005-0000-0000-0000B1060000}"/>
    <cellStyle name="Normal 7 2 2 3 2" xfId="748" xr:uid="{00000000-0005-0000-0000-0000B2060000}"/>
    <cellStyle name="Normal 7 2 2 3 2 2" xfId="1164" xr:uid="{00000000-0005-0000-0000-0000B3060000}"/>
    <cellStyle name="Normal 7 2 2 3 2 2 2" xfId="1979" xr:uid="{00000000-0005-0000-0000-0000B4060000}"/>
    <cellStyle name="Normal 7 2 2 3 2 3" xfId="1572" xr:uid="{00000000-0005-0000-0000-0000B5060000}"/>
    <cellStyle name="Normal 7 2 2 3 3" xfId="885" xr:uid="{00000000-0005-0000-0000-0000B6060000}"/>
    <cellStyle name="Normal 7 2 2 3 3 2" xfId="1293" xr:uid="{00000000-0005-0000-0000-0000B7060000}"/>
    <cellStyle name="Normal 7 2 2 3 3 2 2" xfId="2108" xr:uid="{00000000-0005-0000-0000-0000B8060000}"/>
    <cellStyle name="Normal 7 2 2 3 3 3" xfId="1701" xr:uid="{00000000-0005-0000-0000-0000B9060000}"/>
    <cellStyle name="Normal 7 2 2 3 4" xfId="1029" xr:uid="{00000000-0005-0000-0000-0000BA060000}"/>
    <cellStyle name="Normal 7 2 2 3 4 2" xfId="1844" xr:uid="{00000000-0005-0000-0000-0000BB060000}"/>
    <cellStyle name="Normal 7 2 2 3 5" xfId="610" xr:uid="{00000000-0005-0000-0000-0000BC060000}"/>
    <cellStyle name="Normal 7 2 2 3 6" xfId="1437" xr:uid="{00000000-0005-0000-0000-0000BD060000}"/>
    <cellStyle name="Normal 7 2 2 4" xfId="698" xr:uid="{00000000-0005-0000-0000-0000BE060000}"/>
    <cellStyle name="Normal 7 2 2 4 2" xfId="1114" xr:uid="{00000000-0005-0000-0000-0000BF060000}"/>
    <cellStyle name="Normal 7 2 2 4 2 2" xfId="1929" xr:uid="{00000000-0005-0000-0000-0000C0060000}"/>
    <cellStyle name="Normal 7 2 2 4 3" xfId="1522" xr:uid="{00000000-0005-0000-0000-0000C1060000}"/>
    <cellStyle name="Normal 7 2 2 5" xfId="835" xr:uid="{00000000-0005-0000-0000-0000C2060000}"/>
    <cellStyle name="Normal 7 2 2 5 2" xfId="1243" xr:uid="{00000000-0005-0000-0000-0000C3060000}"/>
    <cellStyle name="Normal 7 2 2 5 2 2" xfId="2058" xr:uid="{00000000-0005-0000-0000-0000C4060000}"/>
    <cellStyle name="Normal 7 2 2 5 3" xfId="1651" xr:uid="{00000000-0005-0000-0000-0000C5060000}"/>
    <cellStyle name="Normal 7 2 2 6" xfId="979" xr:uid="{00000000-0005-0000-0000-0000C6060000}"/>
    <cellStyle name="Normal 7 2 2 6 2" xfId="1794" xr:uid="{00000000-0005-0000-0000-0000C7060000}"/>
    <cellStyle name="Normal 7 2 2 7" xfId="560" xr:uid="{00000000-0005-0000-0000-0000C8060000}"/>
    <cellStyle name="Normal 7 2 2 8" xfId="1387" xr:uid="{00000000-0005-0000-0000-0000C9060000}"/>
    <cellStyle name="Normal 7 2 3" xfId="445" xr:uid="{00000000-0005-0000-0000-0000CA060000}"/>
    <cellStyle name="Normal 7 2 3 2" xfId="505" xr:uid="{00000000-0005-0000-0000-0000CB060000}"/>
    <cellStyle name="Normal 7 2 3 2 2" xfId="777" xr:uid="{00000000-0005-0000-0000-0000CC060000}"/>
    <cellStyle name="Normal 7 2 3 2 2 2" xfId="1193" xr:uid="{00000000-0005-0000-0000-0000CD060000}"/>
    <cellStyle name="Normal 7 2 3 2 2 2 2" xfId="2008" xr:uid="{00000000-0005-0000-0000-0000CE060000}"/>
    <cellStyle name="Normal 7 2 3 2 2 3" xfId="1601" xr:uid="{00000000-0005-0000-0000-0000CF060000}"/>
    <cellStyle name="Normal 7 2 3 2 3" xfId="914" xr:uid="{00000000-0005-0000-0000-0000D0060000}"/>
    <cellStyle name="Normal 7 2 3 2 3 2" xfId="1322" xr:uid="{00000000-0005-0000-0000-0000D1060000}"/>
    <cellStyle name="Normal 7 2 3 2 3 2 2" xfId="2137" xr:uid="{00000000-0005-0000-0000-0000D2060000}"/>
    <cellStyle name="Normal 7 2 3 2 3 3" xfId="1730" xr:uid="{00000000-0005-0000-0000-0000D3060000}"/>
    <cellStyle name="Normal 7 2 3 2 4" xfId="1058" xr:uid="{00000000-0005-0000-0000-0000D4060000}"/>
    <cellStyle name="Normal 7 2 3 2 4 2" xfId="1873" xr:uid="{00000000-0005-0000-0000-0000D5060000}"/>
    <cellStyle name="Normal 7 2 3 2 5" xfId="639" xr:uid="{00000000-0005-0000-0000-0000D6060000}"/>
    <cellStyle name="Normal 7 2 3 2 6" xfId="1466" xr:uid="{00000000-0005-0000-0000-0000D7060000}"/>
    <cellStyle name="Normal 7 2 3 3" xfId="715" xr:uid="{00000000-0005-0000-0000-0000D8060000}"/>
    <cellStyle name="Normal 7 2 3 3 2" xfId="1131" xr:uid="{00000000-0005-0000-0000-0000D9060000}"/>
    <cellStyle name="Normal 7 2 3 3 2 2" xfId="1946" xr:uid="{00000000-0005-0000-0000-0000DA060000}"/>
    <cellStyle name="Normal 7 2 3 3 3" xfId="1539" xr:uid="{00000000-0005-0000-0000-0000DB060000}"/>
    <cellStyle name="Normal 7 2 3 4" xfId="852" xr:uid="{00000000-0005-0000-0000-0000DC060000}"/>
    <cellStyle name="Normal 7 2 3 4 2" xfId="1260" xr:uid="{00000000-0005-0000-0000-0000DD060000}"/>
    <cellStyle name="Normal 7 2 3 4 2 2" xfId="2075" xr:uid="{00000000-0005-0000-0000-0000DE060000}"/>
    <cellStyle name="Normal 7 2 3 4 3" xfId="1668" xr:uid="{00000000-0005-0000-0000-0000DF060000}"/>
    <cellStyle name="Normal 7 2 3 5" xfId="996" xr:uid="{00000000-0005-0000-0000-0000E0060000}"/>
    <cellStyle name="Normal 7 2 3 5 2" xfId="1811" xr:uid="{00000000-0005-0000-0000-0000E1060000}"/>
    <cellStyle name="Normal 7 2 3 6" xfId="577" xr:uid="{00000000-0005-0000-0000-0000E2060000}"/>
    <cellStyle name="Normal 7 2 3 7" xfId="1404" xr:uid="{00000000-0005-0000-0000-0000E3060000}"/>
    <cellStyle name="Normal 7 2 4" xfId="475" xr:uid="{00000000-0005-0000-0000-0000E4060000}"/>
    <cellStyle name="Normal 7 2 4 2" xfId="747" xr:uid="{00000000-0005-0000-0000-0000E5060000}"/>
    <cellStyle name="Normal 7 2 4 2 2" xfId="1163" xr:uid="{00000000-0005-0000-0000-0000E6060000}"/>
    <cellStyle name="Normal 7 2 4 2 2 2" xfId="1978" xr:uid="{00000000-0005-0000-0000-0000E7060000}"/>
    <cellStyle name="Normal 7 2 4 2 3" xfId="1571" xr:uid="{00000000-0005-0000-0000-0000E8060000}"/>
    <cellStyle name="Normal 7 2 4 3" xfId="884" xr:uid="{00000000-0005-0000-0000-0000E9060000}"/>
    <cellStyle name="Normal 7 2 4 3 2" xfId="1292" xr:uid="{00000000-0005-0000-0000-0000EA060000}"/>
    <cellStyle name="Normal 7 2 4 3 2 2" xfId="2107" xr:uid="{00000000-0005-0000-0000-0000EB060000}"/>
    <cellStyle name="Normal 7 2 4 3 3" xfId="1700" xr:uid="{00000000-0005-0000-0000-0000EC060000}"/>
    <cellStyle name="Normal 7 2 4 4" xfId="1028" xr:uid="{00000000-0005-0000-0000-0000ED060000}"/>
    <cellStyle name="Normal 7 2 4 4 2" xfId="1843" xr:uid="{00000000-0005-0000-0000-0000EE060000}"/>
    <cellStyle name="Normal 7 2 4 5" xfId="609" xr:uid="{00000000-0005-0000-0000-0000EF060000}"/>
    <cellStyle name="Normal 7 2 4 6" xfId="1436" xr:uid="{00000000-0005-0000-0000-0000F0060000}"/>
    <cellStyle name="Normal 7 2 5" xfId="697" xr:uid="{00000000-0005-0000-0000-0000F1060000}"/>
    <cellStyle name="Normal 7 2 5 2" xfId="1113" xr:uid="{00000000-0005-0000-0000-0000F2060000}"/>
    <cellStyle name="Normal 7 2 5 2 2" xfId="1928" xr:uid="{00000000-0005-0000-0000-0000F3060000}"/>
    <cellStyle name="Normal 7 2 5 3" xfId="1521" xr:uid="{00000000-0005-0000-0000-0000F4060000}"/>
    <cellStyle name="Normal 7 2 6" xfId="834" xr:uid="{00000000-0005-0000-0000-0000F5060000}"/>
    <cellStyle name="Normal 7 2 6 2" xfId="1242" xr:uid="{00000000-0005-0000-0000-0000F6060000}"/>
    <cellStyle name="Normal 7 2 6 2 2" xfId="2057" xr:uid="{00000000-0005-0000-0000-0000F7060000}"/>
    <cellStyle name="Normal 7 2 6 3" xfId="1650" xr:uid="{00000000-0005-0000-0000-0000F8060000}"/>
    <cellStyle name="Normal 7 2 7" xfId="978" xr:uid="{00000000-0005-0000-0000-0000F9060000}"/>
    <cellStyle name="Normal 7 2 7 2" xfId="1793" xr:uid="{00000000-0005-0000-0000-0000FA060000}"/>
    <cellStyle name="Normal 7 2 8" xfId="559" xr:uid="{00000000-0005-0000-0000-0000FB060000}"/>
    <cellStyle name="Normal 7 2 9" xfId="1386" xr:uid="{00000000-0005-0000-0000-0000FC060000}"/>
    <cellStyle name="Normal 7 3" xfId="359" xr:uid="{00000000-0005-0000-0000-0000FD060000}"/>
    <cellStyle name="Normal 7 3 2" xfId="452" xr:uid="{00000000-0005-0000-0000-0000FE060000}"/>
    <cellStyle name="Normal 7 3 2 2" xfId="512" xr:uid="{00000000-0005-0000-0000-0000FF060000}"/>
    <cellStyle name="Normal 7 3 2 2 2" xfId="784" xr:uid="{00000000-0005-0000-0000-000000070000}"/>
    <cellStyle name="Normal 7 3 2 2 2 2" xfId="1200" xr:uid="{00000000-0005-0000-0000-000001070000}"/>
    <cellStyle name="Normal 7 3 2 2 2 2 2" xfId="2015" xr:uid="{00000000-0005-0000-0000-000002070000}"/>
    <cellStyle name="Normal 7 3 2 2 2 3" xfId="1608" xr:uid="{00000000-0005-0000-0000-000003070000}"/>
    <cellStyle name="Normal 7 3 2 2 3" xfId="921" xr:uid="{00000000-0005-0000-0000-000004070000}"/>
    <cellStyle name="Normal 7 3 2 2 3 2" xfId="1329" xr:uid="{00000000-0005-0000-0000-000005070000}"/>
    <cellStyle name="Normal 7 3 2 2 3 2 2" xfId="2144" xr:uid="{00000000-0005-0000-0000-000006070000}"/>
    <cellStyle name="Normal 7 3 2 2 3 3" xfId="1737" xr:uid="{00000000-0005-0000-0000-000007070000}"/>
    <cellStyle name="Normal 7 3 2 2 4" xfId="1065" xr:uid="{00000000-0005-0000-0000-000008070000}"/>
    <cellStyle name="Normal 7 3 2 2 4 2" xfId="1880" xr:uid="{00000000-0005-0000-0000-000009070000}"/>
    <cellStyle name="Normal 7 3 2 2 5" xfId="646" xr:uid="{00000000-0005-0000-0000-00000A070000}"/>
    <cellStyle name="Normal 7 3 2 2 6" xfId="1473" xr:uid="{00000000-0005-0000-0000-00000B070000}"/>
    <cellStyle name="Normal 7 3 2 3" xfId="722" xr:uid="{00000000-0005-0000-0000-00000C070000}"/>
    <cellStyle name="Normal 7 3 2 3 2" xfId="1138" xr:uid="{00000000-0005-0000-0000-00000D070000}"/>
    <cellStyle name="Normal 7 3 2 3 2 2" xfId="1953" xr:uid="{00000000-0005-0000-0000-00000E070000}"/>
    <cellStyle name="Normal 7 3 2 3 3" xfId="1546" xr:uid="{00000000-0005-0000-0000-00000F070000}"/>
    <cellStyle name="Normal 7 3 2 4" xfId="859" xr:uid="{00000000-0005-0000-0000-000010070000}"/>
    <cellStyle name="Normal 7 3 2 4 2" xfId="1267" xr:uid="{00000000-0005-0000-0000-000011070000}"/>
    <cellStyle name="Normal 7 3 2 4 2 2" xfId="2082" xr:uid="{00000000-0005-0000-0000-000012070000}"/>
    <cellStyle name="Normal 7 3 2 4 3" xfId="1675" xr:uid="{00000000-0005-0000-0000-000013070000}"/>
    <cellStyle name="Normal 7 3 2 5" xfId="1003" xr:uid="{00000000-0005-0000-0000-000014070000}"/>
    <cellStyle name="Normal 7 3 2 5 2" xfId="1818" xr:uid="{00000000-0005-0000-0000-000015070000}"/>
    <cellStyle name="Normal 7 3 2 6" xfId="584" xr:uid="{00000000-0005-0000-0000-000016070000}"/>
    <cellStyle name="Normal 7 3 2 7" xfId="1411" xr:uid="{00000000-0005-0000-0000-000017070000}"/>
    <cellStyle name="Normal 7 3 3" xfId="477" xr:uid="{00000000-0005-0000-0000-000018070000}"/>
    <cellStyle name="Normal 7 3 3 2" xfId="749" xr:uid="{00000000-0005-0000-0000-000019070000}"/>
    <cellStyle name="Normal 7 3 3 2 2" xfId="1165" xr:uid="{00000000-0005-0000-0000-00001A070000}"/>
    <cellStyle name="Normal 7 3 3 2 2 2" xfId="1980" xr:uid="{00000000-0005-0000-0000-00001B070000}"/>
    <cellStyle name="Normal 7 3 3 2 3" xfId="1573" xr:uid="{00000000-0005-0000-0000-00001C070000}"/>
    <cellStyle name="Normal 7 3 3 3" xfId="886" xr:uid="{00000000-0005-0000-0000-00001D070000}"/>
    <cellStyle name="Normal 7 3 3 3 2" xfId="1294" xr:uid="{00000000-0005-0000-0000-00001E070000}"/>
    <cellStyle name="Normal 7 3 3 3 2 2" xfId="2109" xr:uid="{00000000-0005-0000-0000-00001F070000}"/>
    <cellStyle name="Normal 7 3 3 3 3" xfId="1702" xr:uid="{00000000-0005-0000-0000-000020070000}"/>
    <cellStyle name="Normal 7 3 3 4" xfId="1030" xr:uid="{00000000-0005-0000-0000-000021070000}"/>
    <cellStyle name="Normal 7 3 3 4 2" xfId="1845" xr:uid="{00000000-0005-0000-0000-000022070000}"/>
    <cellStyle name="Normal 7 3 3 5" xfId="611" xr:uid="{00000000-0005-0000-0000-000023070000}"/>
    <cellStyle name="Normal 7 3 3 6" xfId="1438" xr:uid="{00000000-0005-0000-0000-000024070000}"/>
    <cellStyle name="Normal 7 3 4" xfId="699" xr:uid="{00000000-0005-0000-0000-000025070000}"/>
    <cellStyle name="Normal 7 3 4 2" xfId="1115" xr:uid="{00000000-0005-0000-0000-000026070000}"/>
    <cellStyle name="Normal 7 3 4 2 2" xfId="1930" xr:uid="{00000000-0005-0000-0000-000027070000}"/>
    <cellStyle name="Normal 7 3 4 3" xfId="1523" xr:uid="{00000000-0005-0000-0000-000028070000}"/>
    <cellStyle name="Normal 7 3 5" xfId="836" xr:uid="{00000000-0005-0000-0000-000029070000}"/>
    <cellStyle name="Normal 7 3 5 2" xfId="1244" xr:uid="{00000000-0005-0000-0000-00002A070000}"/>
    <cellStyle name="Normal 7 3 5 2 2" xfId="2059" xr:uid="{00000000-0005-0000-0000-00002B070000}"/>
    <cellStyle name="Normal 7 3 5 3" xfId="1652" xr:uid="{00000000-0005-0000-0000-00002C070000}"/>
    <cellStyle name="Normal 7 3 6" xfId="980" xr:uid="{00000000-0005-0000-0000-00002D070000}"/>
    <cellStyle name="Normal 7 3 6 2" xfId="1795" xr:uid="{00000000-0005-0000-0000-00002E070000}"/>
    <cellStyle name="Normal 7 3 7" xfId="561" xr:uid="{00000000-0005-0000-0000-00002F070000}"/>
    <cellStyle name="Normal 7 3 8" xfId="1388" xr:uid="{00000000-0005-0000-0000-000030070000}"/>
    <cellStyle name="Normal 7 3 9" xfId="376" xr:uid="{00000000-0005-0000-0000-000031070000}"/>
    <cellStyle name="Normal 7 4" xfId="438" xr:uid="{00000000-0005-0000-0000-000032070000}"/>
    <cellStyle name="Normal 7 4 2" xfId="497" xr:uid="{00000000-0005-0000-0000-000033070000}"/>
    <cellStyle name="Normal 7 4 2 2" xfId="769" xr:uid="{00000000-0005-0000-0000-000034070000}"/>
    <cellStyle name="Normal 7 4 2 2 2" xfId="1185" xr:uid="{00000000-0005-0000-0000-000035070000}"/>
    <cellStyle name="Normal 7 4 2 2 2 2" xfId="2000" xr:uid="{00000000-0005-0000-0000-000036070000}"/>
    <cellStyle name="Normal 7 4 2 2 3" xfId="1593" xr:uid="{00000000-0005-0000-0000-000037070000}"/>
    <cellStyle name="Normal 7 4 2 3" xfId="906" xr:uid="{00000000-0005-0000-0000-000038070000}"/>
    <cellStyle name="Normal 7 4 2 3 2" xfId="1314" xr:uid="{00000000-0005-0000-0000-000039070000}"/>
    <cellStyle name="Normal 7 4 2 3 2 2" xfId="2129" xr:uid="{00000000-0005-0000-0000-00003A070000}"/>
    <cellStyle name="Normal 7 4 2 3 3" xfId="1722" xr:uid="{00000000-0005-0000-0000-00003B070000}"/>
    <cellStyle name="Normal 7 4 2 4" xfId="1050" xr:uid="{00000000-0005-0000-0000-00003C070000}"/>
    <cellStyle name="Normal 7 4 2 4 2" xfId="1865" xr:uid="{00000000-0005-0000-0000-00003D070000}"/>
    <cellStyle name="Normal 7 4 2 5" xfId="631" xr:uid="{00000000-0005-0000-0000-00003E070000}"/>
    <cellStyle name="Normal 7 4 2 6" xfId="1458" xr:uid="{00000000-0005-0000-0000-00003F070000}"/>
    <cellStyle name="Normal 7 4 3" xfId="707" xr:uid="{00000000-0005-0000-0000-000040070000}"/>
    <cellStyle name="Normal 7 4 3 2" xfId="1123" xr:uid="{00000000-0005-0000-0000-000041070000}"/>
    <cellStyle name="Normal 7 4 3 2 2" xfId="1938" xr:uid="{00000000-0005-0000-0000-000042070000}"/>
    <cellStyle name="Normal 7 4 3 3" xfId="1531" xr:uid="{00000000-0005-0000-0000-000043070000}"/>
    <cellStyle name="Normal 7 4 4" xfId="844" xr:uid="{00000000-0005-0000-0000-000044070000}"/>
    <cellStyle name="Normal 7 4 4 2" xfId="1252" xr:uid="{00000000-0005-0000-0000-000045070000}"/>
    <cellStyle name="Normal 7 4 4 2 2" xfId="2067" xr:uid="{00000000-0005-0000-0000-000046070000}"/>
    <cellStyle name="Normal 7 4 4 3" xfId="1660" xr:uid="{00000000-0005-0000-0000-000047070000}"/>
    <cellStyle name="Normal 7 4 5" xfId="988" xr:uid="{00000000-0005-0000-0000-000048070000}"/>
    <cellStyle name="Normal 7 4 5 2" xfId="1803" xr:uid="{00000000-0005-0000-0000-000049070000}"/>
    <cellStyle name="Normal 7 4 6" xfId="569" xr:uid="{00000000-0005-0000-0000-00004A070000}"/>
    <cellStyle name="Normal 7 4 7" xfId="1396" xr:uid="{00000000-0005-0000-0000-00004B070000}"/>
    <cellStyle name="Normal 7 5" xfId="435" xr:uid="{00000000-0005-0000-0000-00004C070000}"/>
    <cellStyle name="Normal 7 5 2" xfId="685" xr:uid="{00000000-0005-0000-0000-00004D070000}"/>
    <cellStyle name="Normal 7 5 2 2" xfId="1101" xr:uid="{00000000-0005-0000-0000-00004E070000}"/>
    <cellStyle name="Normal 7 5 2 2 2" xfId="1916" xr:uid="{00000000-0005-0000-0000-00004F070000}"/>
    <cellStyle name="Normal 7 5 2 3" xfId="1509" xr:uid="{00000000-0005-0000-0000-000050070000}"/>
    <cellStyle name="Normal 7 5 3" xfId="822" xr:uid="{00000000-0005-0000-0000-000051070000}"/>
    <cellStyle name="Normal 7 5 3 2" xfId="1230" xr:uid="{00000000-0005-0000-0000-000052070000}"/>
    <cellStyle name="Normal 7 5 3 2 2" xfId="2045" xr:uid="{00000000-0005-0000-0000-000053070000}"/>
    <cellStyle name="Normal 7 5 3 3" xfId="1638" xr:uid="{00000000-0005-0000-0000-000054070000}"/>
    <cellStyle name="Normal 7 5 4" xfId="966" xr:uid="{00000000-0005-0000-0000-000055070000}"/>
    <cellStyle name="Normal 7 5 4 2" xfId="1781" xr:uid="{00000000-0005-0000-0000-000056070000}"/>
    <cellStyle name="Normal 7 5 5" xfId="547" xr:uid="{00000000-0005-0000-0000-000057070000}"/>
    <cellStyle name="Normal 7 5 6" xfId="1374" xr:uid="{00000000-0005-0000-0000-000058070000}"/>
    <cellStyle name="Normal 7 6" xfId="463" xr:uid="{00000000-0005-0000-0000-000059070000}"/>
    <cellStyle name="Normal 7 6 2" xfId="735" xr:uid="{00000000-0005-0000-0000-00005A070000}"/>
    <cellStyle name="Normal 7 6 2 2" xfId="1151" xr:uid="{00000000-0005-0000-0000-00005B070000}"/>
    <cellStyle name="Normal 7 6 2 2 2" xfId="1966" xr:uid="{00000000-0005-0000-0000-00005C070000}"/>
    <cellStyle name="Normal 7 6 2 3" xfId="1559" xr:uid="{00000000-0005-0000-0000-00005D070000}"/>
    <cellStyle name="Normal 7 6 3" xfId="872" xr:uid="{00000000-0005-0000-0000-00005E070000}"/>
    <cellStyle name="Normal 7 6 3 2" xfId="1280" xr:uid="{00000000-0005-0000-0000-00005F070000}"/>
    <cellStyle name="Normal 7 6 3 2 2" xfId="2095" xr:uid="{00000000-0005-0000-0000-000060070000}"/>
    <cellStyle name="Normal 7 6 3 3" xfId="1688" xr:uid="{00000000-0005-0000-0000-000061070000}"/>
    <cellStyle name="Normal 7 6 4" xfId="1016" xr:uid="{00000000-0005-0000-0000-000062070000}"/>
    <cellStyle name="Normal 7 6 4 2" xfId="1831" xr:uid="{00000000-0005-0000-0000-000063070000}"/>
    <cellStyle name="Normal 7 6 5" xfId="597" xr:uid="{00000000-0005-0000-0000-000064070000}"/>
    <cellStyle name="Normal 7 6 6" xfId="1424" xr:uid="{00000000-0005-0000-0000-000065070000}"/>
    <cellStyle name="Normal 7 7" xfId="429" xr:uid="{00000000-0005-0000-0000-000066070000}"/>
    <cellStyle name="Normal 7 7 2" xfId="680" xr:uid="{00000000-0005-0000-0000-000067070000}"/>
    <cellStyle name="Normal 7 7 2 2" xfId="1096" xr:uid="{00000000-0005-0000-0000-000068070000}"/>
    <cellStyle name="Normal 7 7 2 2 2" xfId="1911" xr:uid="{00000000-0005-0000-0000-000069070000}"/>
    <cellStyle name="Normal 7 7 2 3" xfId="1504" xr:uid="{00000000-0005-0000-0000-00006A070000}"/>
    <cellStyle name="Normal 7 7 3" xfId="961" xr:uid="{00000000-0005-0000-0000-00006B070000}"/>
    <cellStyle name="Normal 7 7 3 2" xfId="1776" xr:uid="{00000000-0005-0000-0000-00006C070000}"/>
    <cellStyle name="Normal 7 7 4" xfId="542" xr:uid="{00000000-0005-0000-0000-00006D070000}"/>
    <cellStyle name="Normal 7 7 5" xfId="1369" xr:uid="{00000000-0005-0000-0000-00006E070000}"/>
    <cellStyle name="Normal 7 8" xfId="424" xr:uid="{00000000-0005-0000-0000-00006F070000}"/>
    <cellStyle name="Normal 7 8 2" xfId="1088" xr:uid="{00000000-0005-0000-0000-000070070000}"/>
    <cellStyle name="Normal 7 8 2 2" xfId="1903" xr:uid="{00000000-0005-0000-0000-000071070000}"/>
    <cellStyle name="Normal 7 8 3" xfId="671" xr:uid="{00000000-0005-0000-0000-000072070000}"/>
    <cellStyle name="Normal 7 8 4" xfId="1496" xr:uid="{00000000-0005-0000-0000-000073070000}"/>
    <cellStyle name="Normal 7 9" xfId="805" xr:uid="{00000000-0005-0000-0000-000074070000}"/>
    <cellStyle name="Normal 7 9 2" xfId="1213" xr:uid="{00000000-0005-0000-0000-000075070000}"/>
    <cellStyle name="Normal 7 9 2 2" xfId="2028" xr:uid="{00000000-0005-0000-0000-000076070000}"/>
    <cellStyle name="Normal 7 9 3" xfId="1621" xr:uid="{00000000-0005-0000-0000-000077070000}"/>
    <cellStyle name="Normal 7_D" xfId="411" xr:uid="{00000000-0005-0000-0000-000078070000}"/>
    <cellStyle name="Normal 8" xfId="363" xr:uid="{00000000-0005-0000-0000-000079070000}"/>
    <cellStyle name="Normal 8 2" xfId="400" xr:uid="{00000000-0005-0000-0000-00007A070000}"/>
    <cellStyle name="Normal 8 4" xfId="66" xr:uid="{00000000-0005-0000-0000-00007B070000}"/>
    <cellStyle name="Normal 9" xfId="365" xr:uid="{00000000-0005-0000-0000-00007C070000}"/>
    <cellStyle name="Normal 9 10" xfId="981" xr:uid="{00000000-0005-0000-0000-00007D070000}"/>
    <cellStyle name="Normal 9 10 2" xfId="1796" xr:uid="{00000000-0005-0000-0000-00007E070000}"/>
    <cellStyle name="Normal 9 11" xfId="562" xr:uid="{00000000-0005-0000-0000-00007F070000}"/>
    <cellStyle name="Normal 9 12" xfId="1389" xr:uid="{00000000-0005-0000-0000-000080070000}"/>
    <cellStyle name="Normal 9 13" xfId="377" xr:uid="{00000000-0005-0000-0000-000081070000}"/>
    <cellStyle name="Normal 9 2" xfId="389" xr:uid="{00000000-0005-0000-0000-000082070000}"/>
    <cellStyle name="Normal 9 2 2" xfId="414" xr:uid="{00000000-0005-0000-0000-000083070000}"/>
    <cellStyle name="Normal 9 2 2 2" xfId="519" xr:uid="{00000000-0005-0000-0000-000084070000}"/>
    <cellStyle name="Normal 9 2 2 2 2" xfId="791" xr:uid="{00000000-0005-0000-0000-000085070000}"/>
    <cellStyle name="Normal 9 2 2 2 2 2" xfId="1207" xr:uid="{00000000-0005-0000-0000-000086070000}"/>
    <cellStyle name="Normal 9 2 2 2 2 2 2" xfId="2022" xr:uid="{00000000-0005-0000-0000-000087070000}"/>
    <cellStyle name="Normal 9 2 2 2 2 3" xfId="1615" xr:uid="{00000000-0005-0000-0000-000088070000}"/>
    <cellStyle name="Normal 9 2 2 2 3" xfId="928" xr:uid="{00000000-0005-0000-0000-000089070000}"/>
    <cellStyle name="Normal 9 2 2 2 3 2" xfId="1336" xr:uid="{00000000-0005-0000-0000-00008A070000}"/>
    <cellStyle name="Normal 9 2 2 2 3 2 2" xfId="2151" xr:uid="{00000000-0005-0000-0000-00008B070000}"/>
    <cellStyle name="Normal 9 2 2 2 3 3" xfId="1744" xr:uid="{00000000-0005-0000-0000-00008C070000}"/>
    <cellStyle name="Normal 9 2 2 2 4" xfId="1072" xr:uid="{00000000-0005-0000-0000-00008D070000}"/>
    <cellStyle name="Normal 9 2 2 2 4 2" xfId="1887" xr:uid="{00000000-0005-0000-0000-00008E070000}"/>
    <cellStyle name="Normal 9 2 2 2 5" xfId="653" xr:uid="{00000000-0005-0000-0000-00008F070000}"/>
    <cellStyle name="Normal 9 2 2 2 6" xfId="1480" xr:uid="{00000000-0005-0000-0000-000090070000}"/>
    <cellStyle name="Normal 9 2 2 3" xfId="729" xr:uid="{00000000-0005-0000-0000-000091070000}"/>
    <cellStyle name="Normal 9 2 2 3 2" xfId="1145" xr:uid="{00000000-0005-0000-0000-000092070000}"/>
    <cellStyle name="Normal 9 2 2 3 2 2" xfId="1960" xr:uid="{00000000-0005-0000-0000-000093070000}"/>
    <cellStyle name="Normal 9 2 2 3 3" xfId="1553" xr:uid="{00000000-0005-0000-0000-000094070000}"/>
    <cellStyle name="Normal 9 2 2 4" xfId="866" xr:uid="{00000000-0005-0000-0000-000095070000}"/>
    <cellStyle name="Normal 9 2 2 4 2" xfId="1274" xr:uid="{00000000-0005-0000-0000-000096070000}"/>
    <cellStyle name="Normal 9 2 2 4 2 2" xfId="2089" xr:uid="{00000000-0005-0000-0000-000097070000}"/>
    <cellStyle name="Normal 9 2 2 4 3" xfId="1682" xr:uid="{00000000-0005-0000-0000-000098070000}"/>
    <cellStyle name="Normal 9 2 2 5" xfId="1010" xr:uid="{00000000-0005-0000-0000-000099070000}"/>
    <cellStyle name="Normal 9 2 2 5 2" xfId="1825" xr:uid="{00000000-0005-0000-0000-00009A070000}"/>
    <cellStyle name="Normal 9 2 2 6" xfId="591" xr:uid="{00000000-0005-0000-0000-00009B070000}"/>
    <cellStyle name="Normal 9 2 2 7" xfId="1418" xr:uid="{00000000-0005-0000-0000-00009C070000}"/>
    <cellStyle name="Normal 9 2 3" xfId="449" xr:uid="{00000000-0005-0000-0000-00009D070000}"/>
    <cellStyle name="Normal 9 2 4" xfId="479" xr:uid="{00000000-0005-0000-0000-00009E070000}"/>
    <cellStyle name="Normal 9 2 4 2" xfId="751" xr:uid="{00000000-0005-0000-0000-00009F070000}"/>
    <cellStyle name="Normal 9 2 4 2 2" xfId="1167" xr:uid="{00000000-0005-0000-0000-0000A0070000}"/>
    <cellStyle name="Normal 9 2 4 2 2 2" xfId="1982" xr:uid="{00000000-0005-0000-0000-0000A1070000}"/>
    <cellStyle name="Normal 9 2 4 2 3" xfId="1575" xr:uid="{00000000-0005-0000-0000-0000A2070000}"/>
    <cellStyle name="Normal 9 2 4 3" xfId="888" xr:uid="{00000000-0005-0000-0000-0000A3070000}"/>
    <cellStyle name="Normal 9 2 4 3 2" xfId="1296" xr:uid="{00000000-0005-0000-0000-0000A4070000}"/>
    <cellStyle name="Normal 9 2 4 3 2 2" xfId="2111" xr:uid="{00000000-0005-0000-0000-0000A5070000}"/>
    <cellStyle name="Normal 9 2 4 3 3" xfId="1704" xr:uid="{00000000-0005-0000-0000-0000A6070000}"/>
    <cellStyle name="Normal 9 2 4 4" xfId="1032" xr:uid="{00000000-0005-0000-0000-0000A7070000}"/>
    <cellStyle name="Normal 9 2 4 4 2" xfId="1847" xr:uid="{00000000-0005-0000-0000-0000A8070000}"/>
    <cellStyle name="Normal 9 2 4 5" xfId="613" xr:uid="{00000000-0005-0000-0000-0000A9070000}"/>
    <cellStyle name="Normal 9 2 4 6" xfId="1440" xr:uid="{00000000-0005-0000-0000-0000AA070000}"/>
    <cellStyle name="Normal 9 2 5" xfId="701" xr:uid="{00000000-0005-0000-0000-0000AB070000}"/>
    <cellStyle name="Normal 9 2 5 2" xfId="1117" xr:uid="{00000000-0005-0000-0000-0000AC070000}"/>
    <cellStyle name="Normal 9 2 5 2 2" xfId="1932" xr:uid="{00000000-0005-0000-0000-0000AD070000}"/>
    <cellStyle name="Normal 9 2 5 3" xfId="1525" xr:uid="{00000000-0005-0000-0000-0000AE070000}"/>
    <cellStyle name="Normal 9 2 6" xfId="838" xr:uid="{00000000-0005-0000-0000-0000AF070000}"/>
    <cellStyle name="Normal 9 2 6 2" xfId="1246" xr:uid="{00000000-0005-0000-0000-0000B0070000}"/>
    <cellStyle name="Normal 9 2 6 2 2" xfId="2061" xr:uid="{00000000-0005-0000-0000-0000B1070000}"/>
    <cellStyle name="Normal 9 2 6 3" xfId="1654" xr:uid="{00000000-0005-0000-0000-0000B2070000}"/>
    <cellStyle name="Normal 9 2 7" xfId="982" xr:uid="{00000000-0005-0000-0000-0000B3070000}"/>
    <cellStyle name="Normal 9 2 7 2" xfId="1797" xr:uid="{00000000-0005-0000-0000-0000B4070000}"/>
    <cellStyle name="Normal 9 2 8" xfId="563" xr:uid="{00000000-0005-0000-0000-0000B5070000}"/>
    <cellStyle name="Normal 9 2 9" xfId="1390" xr:uid="{00000000-0005-0000-0000-0000B6070000}"/>
    <cellStyle name="Normal 9 3" xfId="396" xr:uid="{00000000-0005-0000-0000-0000B7070000}"/>
    <cellStyle name="Normal 9 4" xfId="413" xr:uid="{00000000-0005-0000-0000-0000B8070000}"/>
    <cellStyle name="Normal 9 4 2" xfId="518" xr:uid="{00000000-0005-0000-0000-0000B9070000}"/>
    <cellStyle name="Normal 9 4 2 2" xfId="790" xr:uid="{00000000-0005-0000-0000-0000BA070000}"/>
    <cellStyle name="Normal 9 4 2 2 2" xfId="1206" xr:uid="{00000000-0005-0000-0000-0000BB070000}"/>
    <cellStyle name="Normal 9 4 2 2 2 2" xfId="2021" xr:uid="{00000000-0005-0000-0000-0000BC070000}"/>
    <cellStyle name="Normal 9 4 2 2 3" xfId="1614" xr:uid="{00000000-0005-0000-0000-0000BD070000}"/>
    <cellStyle name="Normal 9 4 2 3" xfId="927" xr:uid="{00000000-0005-0000-0000-0000BE070000}"/>
    <cellStyle name="Normal 9 4 2 3 2" xfId="1335" xr:uid="{00000000-0005-0000-0000-0000BF070000}"/>
    <cellStyle name="Normal 9 4 2 3 2 2" xfId="2150" xr:uid="{00000000-0005-0000-0000-0000C0070000}"/>
    <cellStyle name="Normal 9 4 2 3 3" xfId="1743" xr:uid="{00000000-0005-0000-0000-0000C1070000}"/>
    <cellStyle name="Normal 9 4 2 4" xfId="1071" xr:uid="{00000000-0005-0000-0000-0000C2070000}"/>
    <cellStyle name="Normal 9 4 2 4 2" xfId="1886" xr:uid="{00000000-0005-0000-0000-0000C3070000}"/>
    <cellStyle name="Normal 9 4 2 5" xfId="652" xr:uid="{00000000-0005-0000-0000-0000C4070000}"/>
    <cellStyle name="Normal 9 4 2 6" xfId="1479" xr:uid="{00000000-0005-0000-0000-0000C5070000}"/>
    <cellStyle name="Normal 9 4 3" xfId="728" xr:uid="{00000000-0005-0000-0000-0000C6070000}"/>
    <cellStyle name="Normal 9 4 3 2" xfId="1144" xr:uid="{00000000-0005-0000-0000-0000C7070000}"/>
    <cellStyle name="Normal 9 4 3 2 2" xfId="1959" xr:uid="{00000000-0005-0000-0000-0000C8070000}"/>
    <cellStyle name="Normal 9 4 3 3" xfId="1552" xr:uid="{00000000-0005-0000-0000-0000C9070000}"/>
    <cellStyle name="Normal 9 4 4" xfId="865" xr:uid="{00000000-0005-0000-0000-0000CA070000}"/>
    <cellStyle name="Normal 9 4 4 2" xfId="1273" xr:uid="{00000000-0005-0000-0000-0000CB070000}"/>
    <cellStyle name="Normal 9 4 4 2 2" xfId="2088" xr:uid="{00000000-0005-0000-0000-0000CC070000}"/>
    <cellStyle name="Normal 9 4 4 3" xfId="1681" xr:uid="{00000000-0005-0000-0000-0000CD070000}"/>
    <cellStyle name="Normal 9 4 5" xfId="1009" xr:uid="{00000000-0005-0000-0000-0000CE070000}"/>
    <cellStyle name="Normal 9 4 5 2" xfId="1824" xr:uid="{00000000-0005-0000-0000-0000CF070000}"/>
    <cellStyle name="Normal 9 4 6" xfId="590" xr:uid="{00000000-0005-0000-0000-0000D0070000}"/>
    <cellStyle name="Normal 9 4 7" xfId="1417" xr:uid="{00000000-0005-0000-0000-0000D1070000}"/>
    <cellStyle name="Normal 9 5" xfId="381" xr:uid="{00000000-0005-0000-0000-0000D2070000}"/>
    <cellStyle name="Normal 9 6" xfId="478" xr:uid="{00000000-0005-0000-0000-0000D3070000}"/>
    <cellStyle name="Normal 9 6 2" xfId="750" xr:uid="{00000000-0005-0000-0000-0000D4070000}"/>
    <cellStyle name="Normal 9 6 2 2" xfId="1166" xr:uid="{00000000-0005-0000-0000-0000D5070000}"/>
    <cellStyle name="Normal 9 6 2 2 2" xfId="1981" xr:uid="{00000000-0005-0000-0000-0000D6070000}"/>
    <cellStyle name="Normal 9 6 2 3" xfId="1574" xr:uid="{00000000-0005-0000-0000-0000D7070000}"/>
    <cellStyle name="Normal 9 6 3" xfId="887" xr:uid="{00000000-0005-0000-0000-0000D8070000}"/>
    <cellStyle name="Normal 9 6 3 2" xfId="1295" xr:uid="{00000000-0005-0000-0000-0000D9070000}"/>
    <cellStyle name="Normal 9 6 3 2 2" xfId="2110" xr:uid="{00000000-0005-0000-0000-0000DA070000}"/>
    <cellStyle name="Normal 9 6 3 3" xfId="1703" xr:uid="{00000000-0005-0000-0000-0000DB070000}"/>
    <cellStyle name="Normal 9 6 4" xfId="1031" xr:uid="{00000000-0005-0000-0000-0000DC070000}"/>
    <cellStyle name="Normal 9 6 4 2" xfId="1846" xr:uid="{00000000-0005-0000-0000-0000DD070000}"/>
    <cellStyle name="Normal 9 6 5" xfId="612" xr:uid="{00000000-0005-0000-0000-0000DE070000}"/>
    <cellStyle name="Normal 9 6 6" xfId="1439" xr:uid="{00000000-0005-0000-0000-0000DF070000}"/>
    <cellStyle name="Normal 9 7" xfId="700" xr:uid="{00000000-0005-0000-0000-0000E0070000}"/>
    <cellStyle name="Normal 9 7 2" xfId="1116" xr:uid="{00000000-0005-0000-0000-0000E1070000}"/>
    <cellStyle name="Normal 9 7 2 2" xfId="1931" xr:uid="{00000000-0005-0000-0000-0000E2070000}"/>
    <cellStyle name="Normal 9 7 3" xfId="1524" xr:uid="{00000000-0005-0000-0000-0000E3070000}"/>
    <cellStyle name="Normal 9 8" xfId="837" xr:uid="{00000000-0005-0000-0000-0000E4070000}"/>
    <cellStyle name="Normal 9 8 2" xfId="1245" xr:uid="{00000000-0005-0000-0000-0000E5070000}"/>
    <cellStyle name="Normal 9 8 2 2" xfId="2060" xr:uid="{00000000-0005-0000-0000-0000E6070000}"/>
    <cellStyle name="Normal 9 8 3" xfId="1653" xr:uid="{00000000-0005-0000-0000-0000E7070000}"/>
    <cellStyle name="Normal 9 9" xfId="935" xr:uid="{00000000-0005-0000-0000-0000E8070000}"/>
    <cellStyle name="Normal 9 9 2" xfId="1343" xr:uid="{00000000-0005-0000-0000-0000E9070000}"/>
    <cellStyle name="Normal 9 9 2 2" xfId="2158" xr:uid="{00000000-0005-0000-0000-0000EA070000}"/>
    <cellStyle name="Normal 9 9 3" xfId="1751" xr:uid="{00000000-0005-0000-0000-0000EB070000}"/>
    <cellStyle name="Notas" xfId="33" builtinId="10" customBuiltin="1"/>
    <cellStyle name="Notas 2" xfId="274" xr:uid="{00000000-0005-0000-0000-0000ED070000}"/>
    <cellStyle name="Notas 2 2" xfId="275" xr:uid="{00000000-0005-0000-0000-0000EE070000}"/>
    <cellStyle name="Notas 2 2 2" xfId="276" xr:uid="{00000000-0005-0000-0000-0000EF070000}"/>
    <cellStyle name="Notas 2 3" xfId="277" xr:uid="{00000000-0005-0000-0000-0000F0070000}"/>
    <cellStyle name="Notas 2 4" xfId="2316" xr:uid="{00000000-0005-0000-0000-0000F1070000}"/>
    <cellStyle name="Notas 2 5" xfId="360" xr:uid="{00000000-0005-0000-0000-0000F2070000}"/>
    <cellStyle name="Notas 3" xfId="278" xr:uid="{00000000-0005-0000-0000-0000F3070000}"/>
    <cellStyle name="Notas 3 2" xfId="279" xr:uid="{00000000-0005-0000-0000-0000F4070000}"/>
    <cellStyle name="Notas 3 2 2" xfId="280" xr:uid="{00000000-0005-0000-0000-0000F5070000}"/>
    <cellStyle name="Notas 3 2 3" xfId="2318" xr:uid="{00000000-0005-0000-0000-0000F6070000}"/>
    <cellStyle name="Notas 3 2 4" xfId="398" xr:uid="{00000000-0005-0000-0000-0000F7070000}"/>
    <cellStyle name="Notas 3 3" xfId="281" xr:uid="{00000000-0005-0000-0000-0000F8070000}"/>
    <cellStyle name="Notas 3 3 2" xfId="2319" xr:uid="{00000000-0005-0000-0000-0000F9070000}"/>
    <cellStyle name="Notas 3 3 3" xfId="416" xr:uid="{00000000-0005-0000-0000-0000FA070000}"/>
    <cellStyle name="Notas 3 4" xfId="385" xr:uid="{00000000-0005-0000-0000-0000FB070000}"/>
    <cellStyle name="Notas 3 5" xfId="2317" xr:uid="{00000000-0005-0000-0000-0000FC070000}"/>
    <cellStyle name="Notas 3 6" xfId="361" xr:uid="{00000000-0005-0000-0000-0000FD070000}"/>
    <cellStyle name="Notas 4" xfId="282" xr:uid="{00000000-0005-0000-0000-0000FE070000}"/>
    <cellStyle name="Notas 4 2" xfId="283" xr:uid="{00000000-0005-0000-0000-0000FF070000}"/>
    <cellStyle name="Notas 4 2 2" xfId="284" xr:uid="{00000000-0005-0000-0000-000000080000}"/>
    <cellStyle name="Notas 4 3" xfId="285" xr:uid="{00000000-0005-0000-0000-000001080000}"/>
    <cellStyle name="Notas 4 4" xfId="2320" xr:uid="{00000000-0005-0000-0000-000002080000}"/>
    <cellStyle name="Notas 4 5" xfId="362" xr:uid="{00000000-0005-0000-0000-000003080000}"/>
    <cellStyle name="Notas 5" xfId="384" xr:uid="{00000000-0005-0000-0000-000004080000}"/>
    <cellStyle name="Notas 6" xfId="668" xr:uid="{00000000-0005-0000-0000-000005080000}"/>
    <cellStyle name="Notas 7" xfId="2161" xr:uid="{00000000-0005-0000-0000-000006080000}"/>
    <cellStyle name="Notas 8" xfId="328" xr:uid="{00000000-0005-0000-0000-000007080000}"/>
    <cellStyle name="Notas 9" xfId="50" xr:uid="{00000000-0005-0000-0000-000008080000}"/>
    <cellStyle name="Porcentaje 2" xfId="325" xr:uid="{00000000-0005-0000-0000-000009080000}"/>
    <cellStyle name="Porcentaje 2 2" xfId="2328" xr:uid="{00000000-0005-0000-0000-00000A080000}"/>
    <cellStyle name="Porcentaje 2 3" xfId="430" xr:uid="{00000000-0005-0000-0000-00000B080000}"/>
    <cellStyle name="Porcentaje 3" xfId="326" xr:uid="{00000000-0005-0000-0000-00000C080000}"/>
    <cellStyle name="Porcentaje 4" xfId="956" xr:uid="{00000000-0005-0000-0000-00000D080000}"/>
    <cellStyle name="Porcentaje 5" xfId="419" xr:uid="{00000000-0005-0000-0000-00000E080000}"/>
    <cellStyle name="Porcentual 2" xfId="378" xr:uid="{00000000-0005-0000-0000-00000F080000}"/>
    <cellStyle name="Porcentual 2 10" xfId="933" xr:uid="{00000000-0005-0000-0000-000010080000}"/>
    <cellStyle name="Porcentual 2 10 2" xfId="1341" xr:uid="{00000000-0005-0000-0000-000011080000}"/>
    <cellStyle name="Porcentual 2 10 2 2" xfId="2156" xr:uid="{00000000-0005-0000-0000-000012080000}"/>
    <cellStyle name="Porcentual 2 10 3" xfId="1749" xr:uid="{00000000-0005-0000-0000-000013080000}"/>
    <cellStyle name="Porcentual 2 11" xfId="954" xr:uid="{00000000-0005-0000-0000-000014080000}"/>
    <cellStyle name="Porcentual 2 11 2" xfId="1770" xr:uid="{00000000-0005-0000-0000-000015080000}"/>
    <cellStyle name="Porcentual 2 12" xfId="524" xr:uid="{00000000-0005-0000-0000-000016080000}"/>
    <cellStyle name="Porcentual 2 13" xfId="1351" xr:uid="{00000000-0005-0000-0000-000017080000}"/>
    <cellStyle name="Porcentual 2 2" xfId="379" xr:uid="{00000000-0005-0000-0000-000018080000}"/>
    <cellStyle name="Porcentual 2 2 2" xfId="415" xr:uid="{00000000-0005-0000-0000-000019080000}"/>
    <cellStyle name="Porcentual 2 2 2 2" xfId="458" xr:uid="{00000000-0005-0000-0000-00001A080000}"/>
    <cellStyle name="Porcentual 2 2 2 2 2" xfId="520" xr:uid="{00000000-0005-0000-0000-00001B080000}"/>
    <cellStyle name="Porcentual 2 2 2 2 2 2" xfId="792" xr:uid="{00000000-0005-0000-0000-00001C080000}"/>
    <cellStyle name="Porcentual 2 2 2 2 2 2 2" xfId="1208" xr:uid="{00000000-0005-0000-0000-00001D080000}"/>
    <cellStyle name="Porcentual 2 2 2 2 2 2 2 2" xfId="2023" xr:uid="{00000000-0005-0000-0000-00001E080000}"/>
    <cellStyle name="Porcentual 2 2 2 2 2 2 3" xfId="1616" xr:uid="{00000000-0005-0000-0000-00001F080000}"/>
    <cellStyle name="Porcentual 2 2 2 2 2 3" xfId="929" xr:uid="{00000000-0005-0000-0000-000020080000}"/>
    <cellStyle name="Porcentual 2 2 2 2 2 3 2" xfId="1337" xr:uid="{00000000-0005-0000-0000-000021080000}"/>
    <cellStyle name="Porcentual 2 2 2 2 2 3 2 2" xfId="2152" xr:uid="{00000000-0005-0000-0000-000022080000}"/>
    <cellStyle name="Porcentual 2 2 2 2 2 3 3" xfId="1745" xr:uid="{00000000-0005-0000-0000-000023080000}"/>
    <cellStyle name="Porcentual 2 2 2 2 2 4" xfId="1073" xr:uid="{00000000-0005-0000-0000-000024080000}"/>
    <cellStyle name="Porcentual 2 2 2 2 2 4 2" xfId="1888" xr:uid="{00000000-0005-0000-0000-000025080000}"/>
    <cellStyle name="Porcentual 2 2 2 2 2 5" xfId="654" xr:uid="{00000000-0005-0000-0000-000026080000}"/>
    <cellStyle name="Porcentual 2 2 2 2 2 6" xfId="1481" xr:uid="{00000000-0005-0000-0000-000027080000}"/>
    <cellStyle name="Porcentual 2 2 2 2 3" xfId="730" xr:uid="{00000000-0005-0000-0000-000028080000}"/>
    <cellStyle name="Porcentual 2 2 2 2 3 2" xfId="1146" xr:uid="{00000000-0005-0000-0000-000029080000}"/>
    <cellStyle name="Porcentual 2 2 2 2 3 2 2" xfId="1961" xr:uid="{00000000-0005-0000-0000-00002A080000}"/>
    <cellStyle name="Porcentual 2 2 2 2 3 3" xfId="1554" xr:uid="{00000000-0005-0000-0000-00002B080000}"/>
    <cellStyle name="Porcentual 2 2 2 2 4" xfId="867" xr:uid="{00000000-0005-0000-0000-00002C080000}"/>
    <cellStyle name="Porcentual 2 2 2 2 4 2" xfId="1275" xr:uid="{00000000-0005-0000-0000-00002D080000}"/>
    <cellStyle name="Porcentual 2 2 2 2 4 2 2" xfId="2090" xr:uid="{00000000-0005-0000-0000-00002E080000}"/>
    <cellStyle name="Porcentual 2 2 2 2 4 3" xfId="1683" xr:uid="{00000000-0005-0000-0000-00002F080000}"/>
    <cellStyle name="Porcentual 2 2 2 2 5" xfId="1011" xr:uid="{00000000-0005-0000-0000-000030080000}"/>
    <cellStyle name="Porcentual 2 2 2 2 5 2" xfId="1826" xr:uid="{00000000-0005-0000-0000-000031080000}"/>
    <cellStyle name="Porcentual 2 2 2 2 6" xfId="592" xr:uid="{00000000-0005-0000-0000-000032080000}"/>
    <cellStyle name="Porcentual 2 2 2 2 7" xfId="1419" xr:uid="{00000000-0005-0000-0000-000033080000}"/>
    <cellStyle name="Porcentual 2 2 2 3" xfId="481" xr:uid="{00000000-0005-0000-0000-000034080000}"/>
    <cellStyle name="Porcentual 2 2 2 3 2" xfId="753" xr:uid="{00000000-0005-0000-0000-000035080000}"/>
    <cellStyle name="Porcentual 2 2 2 3 2 2" xfId="1169" xr:uid="{00000000-0005-0000-0000-000036080000}"/>
    <cellStyle name="Porcentual 2 2 2 3 2 2 2" xfId="1984" xr:uid="{00000000-0005-0000-0000-000037080000}"/>
    <cellStyle name="Porcentual 2 2 2 3 2 3" xfId="1577" xr:uid="{00000000-0005-0000-0000-000038080000}"/>
    <cellStyle name="Porcentual 2 2 2 3 3" xfId="890" xr:uid="{00000000-0005-0000-0000-000039080000}"/>
    <cellStyle name="Porcentual 2 2 2 3 3 2" xfId="1298" xr:uid="{00000000-0005-0000-0000-00003A080000}"/>
    <cellStyle name="Porcentual 2 2 2 3 3 2 2" xfId="2113" xr:uid="{00000000-0005-0000-0000-00003B080000}"/>
    <cellStyle name="Porcentual 2 2 2 3 3 3" xfId="1706" xr:uid="{00000000-0005-0000-0000-00003C080000}"/>
    <cellStyle name="Porcentual 2 2 2 3 4" xfId="1034" xr:uid="{00000000-0005-0000-0000-00003D080000}"/>
    <cellStyle name="Porcentual 2 2 2 3 4 2" xfId="1849" xr:uid="{00000000-0005-0000-0000-00003E080000}"/>
    <cellStyle name="Porcentual 2 2 2 3 5" xfId="615" xr:uid="{00000000-0005-0000-0000-00003F080000}"/>
    <cellStyle name="Porcentual 2 2 2 3 6" xfId="1442" xr:uid="{00000000-0005-0000-0000-000040080000}"/>
    <cellStyle name="Porcentual 2 2 2 4" xfId="703" xr:uid="{00000000-0005-0000-0000-000041080000}"/>
    <cellStyle name="Porcentual 2 2 2 4 2" xfId="1119" xr:uid="{00000000-0005-0000-0000-000042080000}"/>
    <cellStyle name="Porcentual 2 2 2 4 2 2" xfId="1934" xr:uid="{00000000-0005-0000-0000-000043080000}"/>
    <cellStyle name="Porcentual 2 2 2 4 3" xfId="1527" xr:uid="{00000000-0005-0000-0000-000044080000}"/>
    <cellStyle name="Porcentual 2 2 2 5" xfId="840" xr:uid="{00000000-0005-0000-0000-000045080000}"/>
    <cellStyle name="Porcentual 2 2 2 5 2" xfId="1248" xr:uid="{00000000-0005-0000-0000-000046080000}"/>
    <cellStyle name="Porcentual 2 2 2 5 2 2" xfId="2063" xr:uid="{00000000-0005-0000-0000-000047080000}"/>
    <cellStyle name="Porcentual 2 2 2 5 3" xfId="1656" xr:uid="{00000000-0005-0000-0000-000048080000}"/>
    <cellStyle name="Porcentual 2 2 2 6" xfId="984" xr:uid="{00000000-0005-0000-0000-000049080000}"/>
    <cellStyle name="Porcentual 2 2 2 6 2" xfId="1799" xr:uid="{00000000-0005-0000-0000-00004A080000}"/>
    <cellStyle name="Porcentual 2 2 2 7" xfId="565" xr:uid="{00000000-0005-0000-0000-00004B080000}"/>
    <cellStyle name="Porcentual 2 2 2 8" xfId="1392" xr:uid="{00000000-0005-0000-0000-00004C080000}"/>
    <cellStyle name="Porcentual 2 2 3" xfId="444" xr:uid="{00000000-0005-0000-0000-00004D080000}"/>
    <cellStyle name="Porcentual 2 2 3 2" xfId="504" xr:uid="{00000000-0005-0000-0000-00004E080000}"/>
    <cellStyle name="Porcentual 2 2 3 2 2" xfId="776" xr:uid="{00000000-0005-0000-0000-00004F080000}"/>
    <cellStyle name="Porcentual 2 2 3 2 2 2" xfId="1192" xr:uid="{00000000-0005-0000-0000-000050080000}"/>
    <cellStyle name="Porcentual 2 2 3 2 2 2 2" xfId="2007" xr:uid="{00000000-0005-0000-0000-000051080000}"/>
    <cellStyle name="Porcentual 2 2 3 2 2 3" xfId="1600" xr:uid="{00000000-0005-0000-0000-000052080000}"/>
    <cellStyle name="Porcentual 2 2 3 2 3" xfId="913" xr:uid="{00000000-0005-0000-0000-000053080000}"/>
    <cellStyle name="Porcentual 2 2 3 2 3 2" xfId="1321" xr:uid="{00000000-0005-0000-0000-000054080000}"/>
    <cellStyle name="Porcentual 2 2 3 2 3 2 2" xfId="2136" xr:uid="{00000000-0005-0000-0000-000055080000}"/>
    <cellStyle name="Porcentual 2 2 3 2 3 3" xfId="1729" xr:uid="{00000000-0005-0000-0000-000056080000}"/>
    <cellStyle name="Porcentual 2 2 3 2 4" xfId="1057" xr:uid="{00000000-0005-0000-0000-000057080000}"/>
    <cellStyle name="Porcentual 2 2 3 2 4 2" xfId="1872" xr:uid="{00000000-0005-0000-0000-000058080000}"/>
    <cellStyle name="Porcentual 2 2 3 2 5" xfId="638" xr:uid="{00000000-0005-0000-0000-000059080000}"/>
    <cellStyle name="Porcentual 2 2 3 2 6" xfId="1465" xr:uid="{00000000-0005-0000-0000-00005A080000}"/>
    <cellStyle name="Porcentual 2 2 3 3" xfId="714" xr:uid="{00000000-0005-0000-0000-00005B080000}"/>
    <cellStyle name="Porcentual 2 2 3 3 2" xfId="1130" xr:uid="{00000000-0005-0000-0000-00005C080000}"/>
    <cellStyle name="Porcentual 2 2 3 3 2 2" xfId="1945" xr:uid="{00000000-0005-0000-0000-00005D080000}"/>
    <cellStyle name="Porcentual 2 2 3 3 3" xfId="1538" xr:uid="{00000000-0005-0000-0000-00005E080000}"/>
    <cellStyle name="Porcentual 2 2 3 4" xfId="851" xr:uid="{00000000-0005-0000-0000-00005F080000}"/>
    <cellStyle name="Porcentual 2 2 3 4 2" xfId="1259" xr:uid="{00000000-0005-0000-0000-000060080000}"/>
    <cellStyle name="Porcentual 2 2 3 4 2 2" xfId="2074" xr:uid="{00000000-0005-0000-0000-000061080000}"/>
    <cellStyle name="Porcentual 2 2 3 4 3" xfId="1667" xr:uid="{00000000-0005-0000-0000-000062080000}"/>
    <cellStyle name="Porcentual 2 2 3 5" xfId="995" xr:uid="{00000000-0005-0000-0000-000063080000}"/>
    <cellStyle name="Porcentual 2 2 3 5 2" xfId="1810" xr:uid="{00000000-0005-0000-0000-000064080000}"/>
    <cellStyle name="Porcentual 2 2 3 6" xfId="576" xr:uid="{00000000-0005-0000-0000-000065080000}"/>
    <cellStyle name="Porcentual 2 2 3 7" xfId="1403" xr:uid="{00000000-0005-0000-0000-000066080000}"/>
    <cellStyle name="Porcentual 2 2 4" xfId="480" xr:uid="{00000000-0005-0000-0000-000067080000}"/>
    <cellStyle name="Porcentual 2 2 4 2" xfId="752" xr:uid="{00000000-0005-0000-0000-000068080000}"/>
    <cellStyle name="Porcentual 2 2 4 2 2" xfId="1168" xr:uid="{00000000-0005-0000-0000-000069080000}"/>
    <cellStyle name="Porcentual 2 2 4 2 2 2" xfId="1983" xr:uid="{00000000-0005-0000-0000-00006A080000}"/>
    <cellStyle name="Porcentual 2 2 4 2 3" xfId="1576" xr:uid="{00000000-0005-0000-0000-00006B080000}"/>
    <cellStyle name="Porcentual 2 2 4 3" xfId="889" xr:uid="{00000000-0005-0000-0000-00006C080000}"/>
    <cellStyle name="Porcentual 2 2 4 3 2" xfId="1297" xr:uid="{00000000-0005-0000-0000-00006D080000}"/>
    <cellStyle name="Porcentual 2 2 4 3 2 2" xfId="2112" xr:uid="{00000000-0005-0000-0000-00006E080000}"/>
    <cellStyle name="Porcentual 2 2 4 3 3" xfId="1705" xr:uid="{00000000-0005-0000-0000-00006F080000}"/>
    <cellStyle name="Porcentual 2 2 4 4" xfId="1033" xr:uid="{00000000-0005-0000-0000-000070080000}"/>
    <cellStyle name="Porcentual 2 2 4 4 2" xfId="1848" xr:uid="{00000000-0005-0000-0000-000071080000}"/>
    <cellStyle name="Porcentual 2 2 4 5" xfId="614" xr:uid="{00000000-0005-0000-0000-000072080000}"/>
    <cellStyle name="Porcentual 2 2 4 6" xfId="1441" xr:uid="{00000000-0005-0000-0000-000073080000}"/>
    <cellStyle name="Porcentual 2 2 5" xfId="702" xr:uid="{00000000-0005-0000-0000-000074080000}"/>
    <cellStyle name="Porcentual 2 2 5 2" xfId="1118" xr:uid="{00000000-0005-0000-0000-000075080000}"/>
    <cellStyle name="Porcentual 2 2 5 2 2" xfId="1933" xr:uid="{00000000-0005-0000-0000-000076080000}"/>
    <cellStyle name="Porcentual 2 2 5 3" xfId="1526" xr:uid="{00000000-0005-0000-0000-000077080000}"/>
    <cellStyle name="Porcentual 2 2 6" xfId="839" xr:uid="{00000000-0005-0000-0000-000078080000}"/>
    <cellStyle name="Porcentual 2 2 6 2" xfId="1247" xr:uid="{00000000-0005-0000-0000-000079080000}"/>
    <cellStyle name="Porcentual 2 2 6 2 2" xfId="2062" xr:uid="{00000000-0005-0000-0000-00007A080000}"/>
    <cellStyle name="Porcentual 2 2 6 3" xfId="1655" xr:uid="{00000000-0005-0000-0000-00007B080000}"/>
    <cellStyle name="Porcentual 2 2 7" xfId="983" xr:uid="{00000000-0005-0000-0000-00007C080000}"/>
    <cellStyle name="Porcentual 2 2 7 2" xfId="1798" xr:uid="{00000000-0005-0000-0000-00007D080000}"/>
    <cellStyle name="Porcentual 2 2 8" xfId="564" xr:uid="{00000000-0005-0000-0000-00007E080000}"/>
    <cellStyle name="Porcentual 2 2 9" xfId="1391" xr:uid="{00000000-0005-0000-0000-00007F080000}"/>
    <cellStyle name="Porcentual 2 3" xfId="380" xr:uid="{00000000-0005-0000-0000-000080080000}"/>
    <cellStyle name="Porcentual 2 3 2" xfId="453" xr:uid="{00000000-0005-0000-0000-000081080000}"/>
    <cellStyle name="Porcentual 2 3 2 2" xfId="513" xr:uid="{00000000-0005-0000-0000-000082080000}"/>
    <cellStyle name="Porcentual 2 3 2 2 2" xfId="785" xr:uid="{00000000-0005-0000-0000-000083080000}"/>
    <cellStyle name="Porcentual 2 3 2 2 2 2" xfId="1201" xr:uid="{00000000-0005-0000-0000-000084080000}"/>
    <cellStyle name="Porcentual 2 3 2 2 2 2 2" xfId="2016" xr:uid="{00000000-0005-0000-0000-000085080000}"/>
    <cellStyle name="Porcentual 2 3 2 2 2 3" xfId="1609" xr:uid="{00000000-0005-0000-0000-000086080000}"/>
    <cellStyle name="Porcentual 2 3 2 2 3" xfId="922" xr:uid="{00000000-0005-0000-0000-000087080000}"/>
    <cellStyle name="Porcentual 2 3 2 2 3 2" xfId="1330" xr:uid="{00000000-0005-0000-0000-000088080000}"/>
    <cellStyle name="Porcentual 2 3 2 2 3 2 2" xfId="2145" xr:uid="{00000000-0005-0000-0000-000089080000}"/>
    <cellStyle name="Porcentual 2 3 2 2 3 3" xfId="1738" xr:uid="{00000000-0005-0000-0000-00008A080000}"/>
    <cellStyle name="Porcentual 2 3 2 2 4" xfId="1066" xr:uid="{00000000-0005-0000-0000-00008B080000}"/>
    <cellStyle name="Porcentual 2 3 2 2 4 2" xfId="1881" xr:uid="{00000000-0005-0000-0000-00008C080000}"/>
    <cellStyle name="Porcentual 2 3 2 2 5" xfId="647" xr:uid="{00000000-0005-0000-0000-00008D080000}"/>
    <cellStyle name="Porcentual 2 3 2 2 6" xfId="1474" xr:uid="{00000000-0005-0000-0000-00008E080000}"/>
    <cellStyle name="Porcentual 2 3 2 3" xfId="723" xr:uid="{00000000-0005-0000-0000-00008F080000}"/>
    <cellStyle name="Porcentual 2 3 2 3 2" xfId="1139" xr:uid="{00000000-0005-0000-0000-000090080000}"/>
    <cellStyle name="Porcentual 2 3 2 3 2 2" xfId="1954" xr:uid="{00000000-0005-0000-0000-000091080000}"/>
    <cellStyle name="Porcentual 2 3 2 3 3" xfId="1547" xr:uid="{00000000-0005-0000-0000-000092080000}"/>
    <cellStyle name="Porcentual 2 3 2 4" xfId="860" xr:uid="{00000000-0005-0000-0000-000093080000}"/>
    <cellStyle name="Porcentual 2 3 2 4 2" xfId="1268" xr:uid="{00000000-0005-0000-0000-000094080000}"/>
    <cellStyle name="Porcentual 2 3 2 4 2 2" xfId="2083" xr:uid="{00000000-0005-0000-0000-000095080000}"/>
    <cellStyle name="Porcentual 2 3 2 4 3" xfId="1676" xr:uid="{00000000-0005-0000-0000-000096080000}"/>
    <cellStyle name="Porcentual 2 3 2 5" xfId="1004" xr:uid="{00000000-0005-0000-0000-000097080000}"/>
    <cellStyle name="Porcentual 2 3 2 5 2" xfId="1819" xr:uid="{00000000-0005-0000-0000-000098080000}"/>
    <cellStyle name="Porcentual 2 3 2 6" xfId="585" xr:uid="{00000000-0005-0000-0000-000099080000}"/>
    <cellStyle name="Porcentual 2 3 2 7" xfId="1412" xr:uid="{00000000-0005-0000-0000-00009A080000}"/>
    <cellStyle name="Porcentual 2 3 3" xfId="482" xr:uid="{00000000-0005-0000-0000-00009B080000}"/>
    <cellStyle name="Porcentual 2 3 3 2" xfId="754" xr:uid="{00000000-0005-0000-0000-00009C080000}"/>
    <cellStyle name="Porcentual 2 3 3 2 2" xfId="1170" xr:uid="{00000000-0005-0000-0000-00009D080000}"/>
    <cellStyle name="Porcentual 2 3 3 2 2 2" xfId="1985" xr:uid="{00000000-0005-0000-0000-00009E080000}"/>
    <cellStyle name="Porcentual 2 3 3 2 3" xfId="1578" xr:uid="{00000000-0005-0000-0000-00009F080000}"/>
    <cellStyle name="Porcentual 2 3 3 3" xfId="891" xr:uid="{00000000-0005-0000-0000-0000A0080000}"/>
    <cellStyle name="Porcentual 2 3 3 3 2" xfId="1299" xr:uid="{00000000-0005-0000-0000-0000A1080000}"/>
    <cellStyle name="Porcentual 2 3 3 3 2 2" xfId="2114" xr:uid="{00000000-0005-0000-0000-0000A2080000}"/>
    <cellStyle name="Porcentual 2 3 3 3 3" xfId="1707" xr:uid="{00000000-0005-0000-0000-0000A3080000}"/>
    <cellStyle name="Porcentual 2 3 3 4" xfId="1035" xr:uid="{00000000-0005-0000-0000-0000A4080000}"/>
    <cellStyle name="Porcentual 2 3 3 4 2" xfId="1850" xr:uid="{00000000-0005-0000-0000-0000A5080000}"/>
    <cellStyle name="Porcentual 2 3 3 5" xfId="616" xr:uid="{00000000-0005-0000-0000-0000A6080000}"/>
    <cellStyle name="Porcentual 2 3 3 6" xfId="1443" xr:uid="{00000000-0005-0000-0000-0000A7080000}"/>
    <cellStyle name="Porcentual 2 3 4" xfId="704" xr:uid="{00000000-0005-0000-0000-0000A8080000}"/>
    <cellStyle name="Porcentual 2 3 4 2" xfId="1120" xr:uid="{00000000-0005-0000-0000-0000A9080000}"/>
    <cellStyle name="Porcentual 2 3 4 2 2" xfId="1935" xr:uid="{00000000-0005-0000-0000-0000AA080000}"/>
    <cellStyle name="Porcentual 2 3 4 3" xfId="1528" xr:uid="{00000000-0005-0000-0000-0000AB080000}"/>
    <cellStyle name="Porcentual 2 3 5" xfId="841" xr:uid="{00000000-0005-0000-0000-0000AC080000}"/>
    <cellStyle name="Porcentual 2 3 5 2" xfId="1249" xr:uid="{00000000-0005-0000-0000-0000AD080000}"/>
    <cellStyle name="Porcentual 2 3 5 2 2" xfId="2064" xr:uid="{00000000-0005-0000-0000-0000AE080000}"/>
    <cellStyle name="Porcentual 2 3 5 3" xfId="1657" xr:uid="{00000000-0005-0000-0000-0000AF080000}"/>
    <cellStyle name="Porcentual 2 3 6" xfId="985" xr:uid="{00000000-0005-0000-0000-0000B0080000}"/>
    <cellStyle name="Porcentual 2 3 6 2" xfId="1800" xr:uid="{00000000-0005-0000-0000-0000B1080000}"/>
    <cellStyle name="Porcentual 2 3 7" xfId="566" xr:uid="{00000000-0005-0000-0000-0000B2080000}"/>
    <cellStyle name="Porcentual 2 3 8" xfId="1393" xr:uid="{00000000-0005-0000-0000-0000B3080000}"/>
    <cellStyle name="Porcentual 2 4" xfId="440" xr:uid="{00000000-0005-0000-0000-0000B4080000}"/>
    <cellStyle name="Porcentual 2 4 2" xfId="500" xr:uid="{00000000-0005-0000-0000-0000B5080000}"/>
    <cellStyle name="Porcentual 2 4 2 2" xfId="772" xr:uid="{00000000-0005-0000-0000-0000B6080000}"/>
    <cellStyle name="Porcentual 2 4 2 2 2" xfId="1188" xr:uid="{00000000-0005-0000-0000-0000B7080000}"/>
    <cellStyle name="Porcentual 2 4 2 2 2 2" xfId="2003" xr:uid="{00000000-0005-0000-0000-0000B8080000}"/>
    <cellStyle name="Porcentual 2 4 2 2 3" xfId="1596" xr:uid="{00000000-0005-0000-0000-0000B9080000}"/>
    <cellStyle name="Porcentual 2 4 2 3" xfId="909" xr:uid="{00000000-0005-0000-0000-0000BA080000}"/>
    <cellStyle name="Porcentual 2 4 2 3 2" xfId="1317" xr:uid="{00000000-0005-0000-0000-0000BB080000}"/>
    <cellStyle name="Porcentual 2 4 2 3 2 2" xfId="2132" xr:uid="{00000000-0005-0000-0000-0000BC080000}"/>
    <cellStyle name="Porcentual 2 4 2 3 3" xfId="1725" xr:uid="{00000000-0005-0000-0000-0000BD080000}"/>
    <cellStyle name="Porcentual 2 4 2 4" xfId="1053" xr:uid="{00000000-0005-0000-0000-0000BE080000}"/>
    <cellStyle name="Porcentual 2 4 2 4 2" xfId="1868" xr:uid="{00000000-0005-0000-0000-0000BF080000}"/>
    <cellStyle name="Porcentual 2 4 2 5" xfId="634" xr:uid="{00000000-0005-0000-0000-0000C0080000}"/>
    <cellStyle name="Porcentual 2 4 2 6" xfId="1461" xr:uid="{00000000-0005-0000-0000-0000C1080000}"/>
    <cellStyle name="Porcentual 2 4 3" xfId="710" xr:uid="{00000000-0005-0000-0000-0000C2080000}"/>
    <cellStyle name="Porcentual 2 4 3 2" xfId="1126" xr:uid="{00000000-0005-0000-0000-0000C3080000}"/>
    <cellStyle name="Porcentual 2 4 3 2 2" xfId="1941" xr:uid="{00000000-0005-0000-0000-0000C4080000}"/>
    <cellStyle name="Porcentual 2 4 3 3" xfId="1534" xr:uid="{00000000-0005-0000-0000-0000C5080000}"/>
    <cellStyle name="Porcentual 2 4 4" xfId="847" xr:uid="{00000000-0005-0000-0000-0000C6080000}"/>
    <cellStyle name="Porcentual 2 4 4 2" xfId="1255" xr:uid="{00000000-0005-0000-0000-0000C7080000}"/>
    <cellStyle name="Porcentual 2 4 4 2 2" xfId="2070" xr:uid="{00000000-0005-0000-0000-0000C8080000}"/>
    <cellStyle name="Porcentual 2 4 4 3" xfId="1663" xr:uid="{00000000-0005-0000-0000-0000C9080000}"/>
    <cellStyle name="Porcentual 2 4 5" xfId="991" xr:uid="{00000000-0005-0000-0000-0000CA080000}"/>
    <cellStyle name="Porcentual 2 4 5 2" xfId="1806" xr:uid="{00000000-0005-0000-0000-0000CB080000}"/>
    <cellStyle name="Porcentual 2 4 6" xfId="572" xr:uid="{00000000-0005-0000-0000-0000CC080000}"/>
    <cellStyle name="Porcentual 2 4 7" xfId="1399" xr:uid="{00000000-0005-0000-0000-0000CD080000}"/>
    <cellStyle name="Porcentual 2 5" xfId="434" xr:uid="{00000000-0005-0000-0000-0000CE080000}"/>
    <cellStyle name="Porcentual 2 5 2" xfId="684" xr:uid="{00000000-0005-0000-0000-0000CF080000}"/>
    <cellStyle name="Porcentual 2 5 2 2" xfId="1100" xr:uid="{00000000-0005-0000-0000-0000D0080000}"/>
    <cellStyle name="Porcentual 2 5 2 2 2" xfId="1915" xr:uid="{00000000-0005-0000-0000-0000D1080000}"/>
    <cellStyle name="Porcentual 2 5 2 3" xfId="1508" xr:uid="{00000000-0005-0000-0000-0000D2080000}"/>
    <cellStyle name="Porcentual 2 5 3" xfId="821" xr:uid="{00000000-0005-0000-0000-0000D3080000}"/>
    <cellStyle name="Porcentual 2 5 3 2" xfId="1229" xr:uid="{00000000-0005-0000-0000-0000D4080000}"/>
    <cellStyle name="Porcentual 2 5 3 2 2" xfId="2044" xr:uid="{00000000-0005-0000-0000-0000D5080000}"/>
    <cellStyle name="Porcentual 2 5 3 3" xfId="1637" xr:uid="{00000000-0005-0000-0000-0000D6080000}"/>
    <cellStyle name="Porcentual 2 5 4" xfId="965" xr:uid="{00000000-0005-0000-0000-0000D7080000}"/>
    <cellStyle name="Porcentual 2 5 4 2" xfId="1780" xr:uid="{00000000-0005-0000-0000-0000D8080000}"/>
    <cellStyle name="Porcentual 2 5 5" xfId="546" xr:uid="{00000000-0005-0000-0000-0000D9080000}"/>
    <cellStyle name="Porcentual 2 5 6" xfId="1373" xr:uid="{00000000-0005-0000-0000-0000DA080000}"/>
    <cellStyle name="Porcentual 2 6" xfId="462" xr:uid="{00000000-0005-0000-0000-0000DB080000}"/>
    <cellStyle name="Porcentual 2 6 2" xfId="734" xr:uid="{00000000-0005-0000-0000-0000DC080000}"/>
    <cellStyle name="Porcentual 2 6 2 2" xfId="1150" xr:uid="{00000000-0005-0000-0000-0000DD080000}"/>
    <cellStyle name="Porcentual 2 6 2 2 2" xfId="1965" xr:uid="{00000000-0005-0000-0000-0000DE080000}"/>
    <cellStyle name="Porcentual 2 6 2 3" xfId="1558" xr:uid="{00000000-0005-0000-0000-0000DF080000}"/>
    <cellStyle name="Porcentual 2 6 3" xfId="871" xr:uid="{00000000-0005-0000-0000-0000E0080000}"/>
    <cellStyle name="Porcentual 2 6 3 2" xfId="1279" xr:uid="{00000000-0005-0000-0000-0000E1080000}"/>
    <cellStyle name="Porcentual 2 6 3 2 2" xfId="2094" xr:uid="{00000000-0005-0000-0000-0000E2080000}"/>
    <cellStyle name="Porcentual 2 6 3 3" xfId="1687" xr:uid="{00000000-0005-0000-0000-0000E3080000}"/>
    <cellStyle name="Porcentual 2 6 4" xfId="1015" xr:uid="{00000000-0005-0000-0000-0000E4080000}"/>
    <cellStyle name="Porcentual 2 6 4 2" xfId="1830" xr:uid="{00000000-0005-0000-0000-0000E5080000}"/>
    <cellStyle name="Porcentual 2 6 5" xfId="596" xr:uid="{00000000-0005-0000-0000-0000E6080000}"/>
    <cellStyle name="Porcentual 2 6 6" xfId="1423" xr:uid="{00000000-0005-0000-0000-0000E7080000}"/>
    <cellStyle name="Porcentual 2 7" xfId="428" xr:uid="{00000000-0005-0000-0000-0000E8080000}"/>
    <cellStyle name="Porcentual 2 7 2" xfId="679" xr:uid="{00000000-0005-0000-0000-0000E9080000}"/>
    <cellStyle name="Porcentual 2 7 2 2" xfId="1095" xr:uid="{00000000-0005-0000-0000-0000EA080000}"/>
    <cellStyle name="Porcentual 2 7 2 2 2" xfId="1910" xr:uid="{00000000-0005-0000-0000-0000EB080000}"/>
    <cellStyle name="Porcentual 2 7 2 3" xfId="1503" xr:uid="{00000000-0005-0000-0000-0000EC080000}"/>
    <cellStyle name="Porcentual 2 7 3" xfId="960" xr:uid="{00000000-0005-0000-0000-0000ED080000}"/>
    <cellStyle name="Porcentual 2 7 3 2" xfId="1775" xr:uid="{00000000-0005-0000-0000-0000EE080000}"/>
    <cellStyle name="Porcentual 2 7 4" xfId="541" xr:uid="{00000000-0005-0000-0000-0000EF080000}"/>
    <cellStyle name="Porcentual 2 7 5" xfId="1368" xr:uid="{00000000-0005-0000-0000-0000F0080000}"/>
    <cellStyle name="Porcentual 2 8" xfId="423" xr:uid="{00000000-0005-0000-0000-0000F1080000}"/>
    <cellStyle name="Porcentual 2 8 2" xfId="1091" xr:uid="{00000000-0005-0000-0000-0000F2080000}"/>
    <cellStyle name="Porcentual 2 8 2 2" xfId="1906" xr:uid="{00000000-0005-0000-0000-0000F3080000}"/>
    <cellStyle name="Porcentual 2 8 3" xfId="675" xr:uid="{00000000-0005-0000-0000-0000F4080000}"/>
    <cellStyle name="Porcentual 2 8 4" xfId="1499" xr:uid="{00000000-0005-0000-0000-0000F5080000}"/>
    <cellStyle name="Porcentual 2 9" xfId="804" xr:uid="{00000000-0005-0000-0000-0000F6080000}"/>
    <cellStyle name="Porcentual 2 9 2" xfId="1212" xr:uid="{00000000-0005-0000-0000-0000F7080000}"/>
    <cellStyle name="Porcentual 2 9 2 2" xfId="2027" xr:uid="{00000000-0005-0000-0000-0000F8080000}"/>
    <cellStyle name="Porcentual 2 9 3" xfId="1620" xr:uid="{00000000-0005-0000-0000-0000F9080000}"/>
    <cellStyle name="Punto0" xfId="327" xr:uid="{00000000-0005-0000-0000-0000FA080000}"/>
    <cellStyle name="Salida" xfId="34" builtinId="21" customBuiltin="1"/>
    <cellStyle name="Salida 2" xfId="286" xr:uid="{00000000-0005-0000-0000-0000FC080000}"/>
    <cellStyle name="Salida 3" xfId="287" xr:uid="{00000000-0005-0000-0000-0000FD080000}"/>
    <cellStyle name="Salida 4" xfId="288" xr:uid="{00000000-0005-0000-0000-0000FE080000}"/>
    <cellStyle name="Texto de advertencia" xfId="35" builtinId="11" customBuiltin="1"/>
    <cellStyle name="Texto de advertencia 2" xfId="289" xr:uid="{00000000-0005-0000-0000-000000090000}"/>
    <cellStyle name="Texto de advertencia 3" xfId="290" xr:uid="{00000000-0005-0000-0000-000001090000}"/>
    <cellStyle name="Texto de advertencia 4" xfId="291" xr:uid="{00000000-0005-0000-0000-000002090000}"/>
    <cellStyle name="Texto explicativo" xfId="36" builtinId="53" customBuiltin="1"/>
    <cellStyle name="Texto explicativo 2" xfId="292" xr:uid="{00000000-0005-0000-0000-000004090000}"/>
    <cellStyle name="Texto explicativo 3" xfId="293" xr:uid="{00000000-0005-0000-0000-000005090000}"/>
    <cellStyle name="Texto explicativo 4" xfId="294" xr:uid="{00000000-0005-0000-0000-000006090000}"/>
    <cellStyle name="Título" xfId="37" builtinId="15" customBuiltin="1"/>
    <cellStyle name="Título 1 2" xfId="295" xr:uid="{00000000-0005-0000-0000-000008090000}"/>
    <cellStyle name="Título 1 3" xfId="296" xr:uid="{00000000-0005-0000-0000-000009090000}"/>
    <cellStyle name="Título 1 4" xfId="297" xr:uid="{00000000-0005-0000-0000-00000A090000}"/>
    <cellStyle name="Título 2" xfId="39" builtinId="17" customBuiltin="1"/>
    <cellStyle name="Título 2 2" xfId="298" xr:uid="{00000000-0005-0000-0000-00000C090000}"/>
    <cellStyle name="Título 2 3" xfId="299" xr:uid="{00000000-0005-0000-0000-00000D090000}"/>
    <cellStyle name="Título 2 4" xfId="300" xr:uid="{00000000-0005-0000-0000-00000E090000}"/>
    <cellStyle name="Título 3" xfId="40" builtinId="18" customBuiltin="1"/>
    <cellStyle name="Título 3 2" xfId="301" xr:uid="{00000000-0005-0000-0000-000010090000}"/>
    <cellStyle name="Título 3 3" xfId="302" xr:uid="{00000000-0005-0000-0000-000011090000}"/>
    <cellStyle name="Título 3 4" xfId="303" xr:uid="{00000000-0005-0000-0000-000012090000}"/>
    <cellStyle name="Título 4" xfId="304" xr:uid="{00000000-0005-0000-0000-000013090000}"/>
    <cellStyle name="Título 5" xfId="305" xr:uid="{00000000-0005-0000-0000-000014090000}"/>
    <cellStyle name="Título 6" xfId="306" xr:uid="{00000000-0005-0000-0000-000015090000}"/>
    <cellStyle name="Total" xfId="41" builtinId="25" customBuiltin="1"/>
    <cellStyle name="Total 2" xfId="307" xr:uid="{00000000-0005-0000-0000-000017090000}"/>
    <cellStyle name="Total 3" xfId="308" xr:uid="{00000000-0005-0000-0000-000018090000}"/>
    <cellStyle name="Total 4" xfId="309" xr:uid="{00000000-0005-0000-0000-00001909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CF1048576"/>
  <sheetViews>
    <sheetView tabSelected="1" zoomScaleNormal="100" workbookViewId="0"/>
  </sheetViews>
  <sheetFormatPr baseColWidth="10" defaultColWidth="11.42578125" defaultRowHeight="12.75"/>
  <cols>
    <col min="1" max="1" width="11.42578125" style="84" customWidth="1"/>
    <col min="2" max="2" width="11.42578125" style="96" customWidth="1"/>
    <col min="3" max="7" width="11.42578125" style="84" customWidth="1"/>
    <col min="8" max="8" width="11.42578125" style="97" customWidth="1"/>
    <col min="9" max="10" width="11.42578125" style="84" customWidth="1"/>
    <col min="11" max="11" width="11.42578125" style="97" customWidth="1"/>
    <col min="12" max="15" width="11.42578125" style="84" customWidth="1"/>
    <col min="16" max="16" width="11.42578125" style="96" customWidth="1"/>
    <col min="17" max="22" width="11.42578125" style="84" customWidth="1"/>
    <col min="23" max="23" width="11.42578125" style="96" customWidth="1"/>
    <col min="24" max="26" width="11.42578125" style="84" customWidth="1"/>
    <col min="27" max="29" width="11.42578125" style="97" customWidth="1"/>
    <col min="30" max="30" width="11.42578125" style="63" customWidth="1"/>
    <col min="31" max="31" width="11.42578125" style="84" customWidth="1"/>
    <col min="32" max="37" width="11.42578125" style="64" customWidth="1"/>
    <col min="38" max="38" width="11.42578125" style="206" customWidth="1"/>
    <col min="39" max="40" width="12.7109375" style="84" customWidth="1"/>
    <col min="41" max="41" width="21.85546875" style="84" customWidth="1"/>
    <col min="42" max="42" width="50.7109375" style="84" customWidth="1"/>
    <col min="43" max="45" width="12.7109375" style="84" customWidth="1"/>
    <col min="46" max="46" width="22.28515625" style="84" customWidth="1"/>
    <col min="47" max="48" width="12.7109375" style="84" customWidth="1"/>
    <col min="49" max="49" width="13.5703125" style="84" customWidth="1"/>
    <col min="50" max="50" width="22.42578125" style="84" customWidth="1"/>
    <col min="51" max="54" width="12.7109375" style="84" customWidth="1"/>
    <col min="55" max="55" width="12.28515625" style="84" customWidth="1"/>
    <col min="56" max="56" width="23" style="84" customWidth="1"/>
    <col min="57" max="63" width="12.7109375" style="84" customWidth="1"/>
    <col min="64" max="64" width="10" style="84" customWidth="1"/>
    <col min="65" max="65" width="20.28515625" style="84" customWidth="1"/>
    <col min="66" max="68" width="12.7109375" style="84" customWidth="1"/>
    <col min="69" max="69" width="15.28515625" style="84" bestFit="1" customWidth="1"/>
    <col min="70" max="71" width="12.7109375" style="84" customWidth="1"/>
    <col min="72" max="72" width="15.7109375" style="84" bestFit="1" customWidth="1"/>
    <col min="73" max="73" width="18.42578125" style="84" bestFit="1" customWidth="1"/>
    <col min="74" max="81" width="12.7109375" style="84" customWidth="1"/>
    <col min="82" max="84" width="12.7109375" style="84" hidden="1" customWidth="1"/>
    <col min="85" max="16384" width="11.42578125" style="84"/>
  </cols>
  <sheetData>
    <row r="1" spans="1:84" s="41" customFormat="1" ht="33.75" customHeight="1">
      <c r="A1" s="195" t="s">
        <v>57</v>
      </c>
      <c r="B1" s="195" t="s">
        <v>151</v>
      </c>
      <c r="C1" s="89" t="s">
        <v>58</v>
      </c>
      <c r="D1" s="89" t="s">
        <v>59</v>
      </c>
      <c r="E1" s="173" t="s">
        <v>2720</v>
      </c>
      <c r="F1" s="173" t="s">
        <v>2721</v>
      </c>
      <c r="G1" s="89" t="s">
        <v>60</v>
      </c>
      <c r="H1" s="196" t="s">
        <v>61</v>
      </c>
      <c r="I1" s="89" t="s">
        <v>62</v>
      </c>
      <c r="J1" s="89" t="s">
        <v>63</v>
      </c>
      <c r="K1" s="196" t="s">
        <v>64</v>
      </c>
      <c r="L1" s="197" t="s">
        <v>65</v>
      </c>
      <c r="M1" s="198" t="s">
        <v>66</v>
      </c>
      <c r="N1" s="198" t="s">
        <v>67</v>
      </c>
      <c r="O1" s="198" t="s">
        <v>68</v>
      </c>
      <c r="P1" s="199" t="s">
        <v>69</v>
      </c>
      <c r="Q1" s="173" t="s">
        <v>1550</v>
      </c>
      <c r="R1" s="89" t="s">
        <v>70</v>
      </c>
      <c r="S1" s="89" t="s">
        <v>146</v>
      </c>
      <c r="T1" s="89" t="s">
        <v>71</v>
      </c>
      <c r="U1" s="89" t="s">
        <v>72</v>
      </c>
      <c r="V1" s="89" t="s">
        <v>73</v>
      </c>
      <c r="W1" s="199" t="s">
        <v>74</v>
      </c>
      <c r="X1" s="198" t="s">
        <v>75</v>
      </c>
      <c r="Y1" s="89" t="s">
        <v>76</v>
      </c>
      <c r="Z1" s="89" t="s">
        <v>77</v>
      </c>
      <c r="AA1" s="196" t="s">
        <v>78</v>
      </c>
      <c r="AB1" s="196" t="s">
        <v>79</v>
      </c>
      <c r="AC1" s="196" t="s">
        <v>80</v>
      </c>
      <c r="AD1" s="198" t="s">
        <v>152</v>
      </c>
      <c r="AE1" s="200" t="s">
        <v>2319</v>
      </c>
      <c r="AF1" s="198" t="s">
        <v>1558</v>
      </c>
      <c r="AG1" s="198" t="s">
        <v>1559</v>
      </c>
      <c r="AH1" s="198" t="s">
        <v>1560</v>
      </c>
      <c r="AI1" s="198" t="s">
        <v>1561</v>
      </c>
      <c r="AJ1" s="198" t="s">
        <v>1562</v>
      </c>
      <c r="AK1" s="198" t="s">
        <v>1563</v>
      </c>
      <c r="AL1" s="199" t="s">
        <v>1564</v>
      </c>
      <c r="AM1" s="99" t="s">
        <v>57</v>
      </c>
      <c r="AN1" s="100" t="str">
        <f>IF(SUM(B2:B5)&gt;COUNTA(B2:B5),"Cambiar ID_SERV a Texto","OK ID_SERV")</f>
        <v>OK ID_SERV</v>
      </c>
      <c r="AO1" s="103" t="s">
        <v>2424</v>
      </c>
      <c r="AP1" s="102" t="s">
        <v>1555</v>
      </c>
      <c r="AQ1" s="99" t="s">
        <v>1427</v>
      </c>
      <c r="AR1" s="99" t="s">
        <v>1480</v>
      </c>
      <c r="AS1" s="99" t="s">
        <v>1428</v>
      </c>
      <c r="AT1" s="104" t="s">
        <v>1556</v>
      </c>
      <c r="AU1" s="99" t="s">
        <v>1479</v>
      </c>
      <c r="AV1" s="101" t="s">
        <v>63</v>
      </c>
      <c r="AW1" s="102" t="s">
        <v>1429</v>
      </c>
      <c r="AX1" s="104" t="s">
        <v>1557</v>
      </c>
      <c r="AY1" s="101" t="s">
        <v>65</v>
      </c>
      <c r="AZ1" s="101" t="s">
        <v>66</v>
      </c>
      <c r="BA1" s="101" t="s">
        <v>67</v>
      </c>
      <c r="BB1" s="101" t="s">
        <v>68</v>
      </c>
      <c r="BC1" s="100" t="str">
        <f>IF(SUM(P2:P5)&gt;COUNTA(P2:P5),"Cambiar REGION a Texto","OK REGION")</f>
        <v>OK REGION</v>
      </c>
      <c r="BD1" s="103" t="s">
        <v>2425</v>
      </c>
      <c r="BE1" s="101" t="s">
        <v>69</v>
      </c>
      <c r="BF1" s="101" t="s">
        <v>1430</v>
      </c>
      <c r="BG1" s="102" t="s">
        <v>70</v>
      </c>
      <c r="BH1" s="102" t="s">
        <v>146</v>
      </c>
      <c r="BI1" s="101" t="s">
        <v>71</v>
      </c>
      <c r="BJ1" s="101" t="s">
        <v>72</v>
      </c>
      <c r="BK1" s="101" t="s">
        <v>1431</v>
      </c>
      <c r="BL1" s="100" t="str">
        <f>IF(SUM(W2:W5)&gt;COUNTA(W2:W5),"Cambiar SUBT a Texto","OK SUBT")</f>
        <v>OK SUBT</v>
      </c>
      <c r="BM1" s="103" t="s">
        <v>1461</v>
      </c>
      <c r="BN1" s="101" t="s">
        <v>74</v>
      </c>
      <c r="BO1" s="101" t="s">
        <v>75</v>
      </c>
      <c r="BP1" s="101" t="s">
        <v>76</v>
      </c>
      <c r="BQ1" s="101" t="s">
        <v>77</v>
      </c>
      <c r="BR1" s="102" t="s">
        <v>78</v>
      </c>
      <c r="BS1" s="102" t="s">
        <v>1432</v>
      </c>
      <c r="BT1" s="102" t="s">
        <v>80</v>
      </c>
      <c r="BU1" s="101" t="s">
        <v>1433</v>
      </c>
      <c r="BV1" s="101" t="s">
        <v>2319</v>
      </c>
      <c r="BW1" s="101" t="s">
        <v>1558</v>
      </c>
      <c r="BX1" s="101" t="s">
        <v>1559</v>
      </c>
      <c r="BY1" s="101" t="s">
        <v>1560</v>
      </c>
      <c r="BZ1" s="101" t="s">
        <v>1561</v>
      </c>
      <c r="CA1" s="101" t="s">
        <v>1562</v>
      </c>
      <c r="CB1" s="101" t="s">
        <v>1563</v>
      </c>
      <c r="CC1" s="101" t="s">
        <v>1564</v>
      </c>
      <c r="CD1" s="105">
        <v>45658</v>
      </c>
      <c r="CE1" s="105">
        <v>45747</v>
      </c>
      <c r="CF1" s="105">
        <f>+FECHA_TERMINO+1</f>
        <v>45748</v>
      </c>
    </row>
    <row r="2" spans="1:84">
      <c r="A2" s="98"/>
      <c r="B2" s="181"/>
      <c r="C2" s="133"/>
      <c r="D2" s="133"/>
      <c r="E2" s="98"/>
      <c r="F2" s="98"/>
      <c r="G2" s="98"/>
      <c r="H2" s="183"/>
      <c r="I2" s="184"/>
      <c r="J2" s="98"/>
      <c r="K2" s="185"/>
      <c r="L2" s="186"/>
      <c r="M2" s="133"/>
      <c r="N2" s="133"/>
      <c r="O2" s="133"/>
      <c r="P2" s="98"/>
      <c r="Q2" s="98"/>
      <c r="R2" s="98"/>
      <c r="S2" s="133"/>
      <c r="T2" s="96"/>
      <c r="U2" s="98"/>
      <c r="V2" s="98"/>
      <c r="W2" s="98"/>
      <c r="X2" s="63"/>
      <c r="Z2" s="96"/>
      <c r="AA2" s="185"/>
      <c r="AB2" s="183"/>
      <c r="AC2" s="183"/>
      <c r="AD2" s="184"/>
      <c r="AE2" s="133"/>
      <c r="AF2" s="130"/>
      <c r="AG2" s="130"/>
      <c r="AH2" s="130"/>
      <c r="AJ2" s="130"/>
      <c r="AM2" s="188" t="str">
        <f>IF(A2="","Celda vacía",IF(A2="C","-","Revisar"))</f>
        <v>Celda vacía</v>
      </c>
      <c r="AN2" s="73" t="str">
        <f>IF(B2="","Celda vacía",IF(LEN(B2)=4,REPLACE(B2,1,6,CONCATENATE("00",B2)),IF(LEN(B2)=5,REPLACE(B2,1,6,CONCATENATE("0",B2)),IF(LEN(B2)=6,REPLACE(B2,1,6,B2),IF(AND(LEN(B2)&gt;6,OR(LEFT(B2,4)="1202", LEFT(B2,4)="1703", LEFT(B2,4)="3101", LEFT(B2,4)="0201", LEFT(B2,4)="0706")),REPLACE(B2,1,LEN(B2),B2),"Revisar")))))</f>
        <v>Celda vacía</v>
      </c>
      <c r="AO2" s="71"/>
      <c r="AP2" s="72" t="str">
        <f>IF(B2="","Celda vacía",IF(ISERROR(IF(B2="","",VLOOKUP(B2,Codigo,3,0))),"Corregir código servicio",IF(B2="","",VLOOKUP(B2,Codigo,3,0))))</f>
        <v>Celda vacía</v>
      </c>
      <c r="AQ2" s="73" t="str">
        <f>IF(C2="","Celda vacía",IF(AND(C2=35865,D2=7),"-",IF(C2&gt;600000,"-","Revisar con Edad")))</f>
        <v>Celda vacía</v>
      </c>
      <c r="AR2" s="73" t="str">
        <f>IF(D2="","Celda vacía",IF(D2="E","E",IF(AND(C2=35865,D2=7),7,IF(LEN(C2)=6,(11-((RIGHT(C2,1)*2+MID(C2,5,1)*3+MID(C2,4,1)*4+MID(C2,3,1)*5+MID(C2,2,1)*6+LEFT(C2,1)*7)-(INT((RIGHT(C2,1)*2+MID(C2,5,1)*3+MID(C2,4,1)*4+MID(C2,3,1)*5+MID(C2,2,1)*6+LEFT(C2,1)*7)/11)*11))),IF(LEN(C2)=7,(11-((RIGHT(C2,1)*2+MID(C2,6,1)*3+MID(C2,5,1)*4+MID(C2,4,1)*5+MID(C2,3,1)*6+MID(C2,2,1)*7+LEFT(C2,1)*2)-(INT((RIGHT(C2,1)*2+MID(C2,6,1)*3+MID(C2,5,1)*4+MID(C2,4,1)*5+MID(C2,3,1)*6+MID(C2,2,1)*7+LEFT(C2,1)*2)/11)*11))),(11-((RIGHT(C2,1)*2+MID(C2,7,1)*3+MID(C2,6,1)*4+MID(C2,5,1)*5+MID(C2,4,1)*6+MID(C2,3,1)*7+MID(C2,2,1)*2+LEFT(C2,1)*3)-(INT((RIGHT(C2,1)*2+MID(C2,7,1)*3+MID(C2,6,1)*4+MID(C2,5,1)*5+MID(C2,4,1)*6+MID(C2,3,1)*7+MID(C2,2,1)*2+LEFT(C2,1)*3)/11)*11))))))))</f>
        <v>Celda vacía</v>
      </c>
      <c r="AS2" s="73" t="str">
        <f>IF(C2="","Celda vacía",IF(C2="E","-",IF(AND(C2=35865,D2=7),"-",IF(IF(AR2=11,0,IF(AR2=10,"K",AR2))=D2,"-","Corregir RUN"))))</f>
        <v>Celda vacía</v>
      </c>
      <c r="AT2" s="74" t="str">
        <f>IF(ISERROR(IF(H2="","Celda vacía",IF(DATEDIF(H2,AC2,"y")=I2,"-",DATEDIF(H2,AC2,"y")))),"Revisar FECHA_NAC y EDAD",IF(H2="","Celda vacía",IF(DATEDIF(H2,AC2,"y")=I2,"-",DATEDIF(H2,AC2,"y"))))</f>
        <v>Celda vacía</v>
      </c>
      <c r="AU2" s="75" t="str">
        <f>IF(IF(ISERROR(IF(AT2="-",I2,AT2)),"Revisar EDAD",IF(AT2="-",I2,AT2))&lt;18,"Revisar FECHA_NAC y EDAD",IF(ISERROR(IF(AT2="-",I2,AT2)),"Revisar EDAD",IF(AT2="-",I2,AT2)))</f>
        <v>Celda vacía</v>
      </c>
      <c r="AV2" s="73" t="str">
        <f>IF(J2="","Celda vacía",IF(OR(J2="M",J2="H",J2="X"),  IF(J2="M", "Identifica este registro como MUJER",  IF(J2="H","Identifica este registro como HOMBRE", IF(J2="X","Identifica este registro como NO BINARIO"))),  "Validar con Tabla N°01")   )</f>
        <v>Celda vacía</v>
      </c>
      <c r="AW2" s="73" t="str">
        <f>IF(L2="","Celda vacía",IF((I2-L2)&lt;16,"Revisar","-"))</f>
        <v>Celda vacía</v>
      </c>
      <c r="AX2" s="182" t="str">
        <f>IF(ISERROR(IF(K2="","Celda vacía",ROUND(((DATEDIF(K2+1,AC2,"d"))/365),1))),"Revisar Fecha Alejamiento",IF(K2="","Celda vacía",ROUND(((DATEDIF(K2+1,AC2,"d"))/365),1)))</f>
        <v>Celda vacía</v>
      </c>
      <c r="AY2" s="73" t="str">
        <f>IF(L2="","Celda Vacía",        IF(K2&gt;$CE$1,"INGRESO_SERV fuera de rango",          IF(ROUND(L2,1)=AX2,"-","Revisar")))</f>
        <v>Celda Vacía</v>
      </c>
      <c r="AZ2" s="73" t="str">
        <f>IF(M2="","Celda vacía",IF(ISERROR(VLOOKUP(M2,Tabla_02_Inst.Previsional,1,0)),"Revisar","-"))</f>
        <v>Celda vacía</v>
      </c>
      <c r="BA2" s="73" t="str">
        <f>IF(N2="","Celda vacía",IF(ISERROR(VLOOKUP(N2,Tabla_03_Inst.Salud,1,0)),"Revisar","-"))</f>
        <v>Celda vacía</v>
      </c>
      <c r="BB2" s="73" t="str">
        <f t="shared" ref="BB2" si="0">IF(O2="","Celda vacía",    IF(AND( O2=90, U2&lt;&gt;"HONORARIO"),"Revisar SIST_REM respecto de C_JURIDICA",      IF(AND( O2=80, AND(U2&lt;&gt;"CT",U2&lt;&gt;"CT_FD")  ),"Revisar SIST_REM respecto de C_JURIDICA",                                       IF(ISERROR(VLOOKUP(O2,Tabla_04_Sist.Rem_SLE,1,0)),IF(ISERROR(VLOOKUP(O2,Tabla_04_Sist.Rem,1,0)),"Revisar","-"),IF(ISERROR(VLOOKUP(B2,Servicios_Locales,1,FALSE)),"SIST_REM es solo para un Servicio Local","-"))) ))</f>
        <v>Celda vacía</v>
      </c>
      <c r="BC2" s="73" t="str">
        <f>IF(P2="","Celda vacía",
IF(LEN(P2)=1,REPLACE(P2,1,5,CONCATENATE("0",P2,"101")),
IF(LEN(P2)=2,REPLACE(P2,1,5,CONCATENATE(P2,"101")),
IF(LEN(P2)=3,REPLACE(P2,1,5,CONCATENATE("00",P2)),
IF(LEN(P2)=4,REPLACE(P2,1,5,CONCATENATE("0",P2)),
REPLACE(P2,1,5,P2))))))</f>
        <v>Celda vacía</v>
      </c>
      <c r="BD2" s="71"/>
      <c r="BE2" s="73" t="str">
        <f>IF(P2="","Celda vacía",IF(ISERROR(VLOOKUP(P2,Tabla_05_Region,1,0)),"Revisar","-"))</f>
        <v>Celda vacía</v>
      </c>
      <c r="BF2" s="64" t="str">
        <f>IF(Q2="","Celda vacía",IF(AND(O2=90,Q2="N"),"-",IF(AND(OR(U2="JORNAL",U2="HONORARIO",U2="CONTRATA_FD",U2="CT_FD",U2="ADSCRITO",U2="VIGILANTE",U2="BECARIOS",U2="LGN"),Q2="N"),"-",IF(AND(U2="PLANTA",V2="TIT",Q2="S"),"-",IF(AND(U2="PLANTA_FD",V2="SUP",Q2="N"),"-",IF(AND(U2="PLANTA",V2="SUP"),IF(ISERROR(VLOOKUP(Q2,Tabla_09_S_N,1,0)),"Revisar","-"),IF(AND(U2="CONTRATA",V2="REE",Q2="N"),"-",IF(AND(U2="CONTRATA",V2="NNN",Q2="S"),"-",IF(AND(OR(U2="CT",U2="JP",U2="HAG"),Q2="S"),"-","Revisar")))))))))</f>
        <v>Celda vacía</v>
      </c>
      <c r="BG2" s="64" t="str">
        <f>IF(R2="","Celda vacía",IF(O2="","SIST_REM vacío, no permite validar estamento",IF(OR(O2=10,O2=40,O2=60,O2=70),IF(ISERROR(VLOOKUP(R2,Tabla_06_10_40_60_70_EUS,1,0)),"Revisar","-"),IF(OR(O2=11,O2=12),IF(ISERROR(VLOOKUP(R2,Tabla_06_11_12_15076_19664,1,0)),"Revisar. Estamento no corresponde a sist. Rem.","-"),IF(O2=61,IF(ISERROR(VLOOKUP(R2,Tabla_06_DFL29_61_Experimentales,1,0)),"Revisar. Estamento no corresponde a sist. Rem.","-"),IF(O2=20,IF(ISERROR(VLOOKUP(R2,Tabla_06_20_Fiscalizadores,1,0)),"Revisar. Estamento no corresponde a sist. Rem.","-"),IF(O2=30,IF(ISERROR(VLOOKUP(R2,Tabla_06_30_Poder_Judicial,1,0)),"Revisar. Estamento no corresponde a sist. Rem.","-"),
IF(O2=13,IF(ISERROR(VLOOKUP(R2,Tabla_06_13,1,0)),"Revisar. Estamento no corresponde a sist. Rem.","-"),
IF(O2=14,IF(ISERROR(VLOOKUP(R2,Tabla_06_14,1,0)),"Revisar. Estamento no corresponde a sist. Rem.","-"),
IF(O2=15,IF(ISERROR(VLOOKUP(R2,Tabla_06_15,1,0)),"Revisar. Estamento no corresponde a sist. Rem.","-"),
IF(O2=80,IF(ISERROR(VLOOKUP(R2,Tabla_06_80_Codigo_del_Trabajo,1,0)),"Revisar. Estamento no corresponde a sist. Rem.","-"),IF(O2=90,IF(ISERROR(VLOOKUP(R2,Tabla_06_Personal_Fuera_de_Dotacion,1,0)),"Revisar. Estamento no corresponde a sist. Rem.","-"),IF(ISERROR(VLOOKUP(R2,Tabla_06_50_Ministerio_Publico,1,0)),"Revisar. Estamento no corresponde a sist. Rem.","-")))))))))))))</f>
        <v>Celda vacía</v>
      </c>
      <c r="BH2" s="64" t="str">
        <f>IF(S2="","Celda vacía",IF(S2="SINGR","-",IF(ISERROR(
IF(O2=90,"-",
IF(OR(U2="HONORARIO",U2="CT_FD"),"-",
IF(IF(B2="072101",VLOOKUP(S2,REM_072101,1,0),
IF(OR(B2="170201",B2="170202"),VLOOKUP(S2,REM_170201_170202,1,0),
IF(B2="230101",VLOOKUP(S2,REM_30_JUDICIAL,1,0),
IF(B2="240201",VLOOKUP(S2,REM_240201,1,0),
IF(O2=20,VLOOKUP(S2,REM_20_Fiscalizadores,1,0),
IF(O2=30,VLOOKUP(S2,REM_30_JUDICIAL,1,0),
IF(OR(O2=10,O2=13,O2=14,O2=60,O2=70),VLOOKUP(S2,REM_10_60_70_EUS,1,0),IF(S2="SINGR","-",
IF(O2=40,VLOOKUP(S2,REM_40_CONGRESO,1,0),
IF(O2=80,VLOOKUP(S2,REM_80_Codigo_del_Trabajo,1,0),IF(S2="SINGR","-",
IF(AND(O2=11,R2="PERSONAL MÉDICO"),VLOOKUP(S2,REM_11_12_PERSONAL_MEDICO_18834,1,0),
IF(AND(O2=11,R2="DIRECTIVO"),VLOOKUP(S2,REM_11_PERSONAL_MEDICO_DIRECTIVO,1,0),
IF(AND(O2=12,R2="PERSONAL MÉDICO"),VLOOKUP(S2,REM_11_12_PERSONAL_MEDICO_18834,1,0),
IF(AND(O2=61,R2="PERSONAL MÉDICO"),VLOOKUP(S2,REM_61_ESCALA_A_Personal_Medico_TIPOB,1,0),
IF(O2=61,IF(OR(R2="JEFE SUP. DE SERVICIO",R2="DIRECTIVO",R2="PROFESIONAL",R2="TÉCNICO",R2="ADMINISTRATIVO",R2="AUXILIAR"),VLOOKUP(S2,REM_61_BC,1,0),"Revisar")))))))))))))))))=S2,"-",
IF(AND(B2=VLOOKUP(B2,Serviu_Codigo,1,0),R2="DIRECTIVO",OR(S2="I",S2="II",S2="III")),"-","Revisar"))))),"Revisar",
IF(O2=90,"-",
IF(OR(U2="HONORARIO",U2="CT_FD"),"-",
IF(IF(B2="072101",VLOOKUP(S2,REM_072101,1,0),
IF(OR(B2="170201",B2="170202"),VLOOKUP(S2,REM_170201_170202,1,0),
IF(B2="230101",VLOOKUP(S2,REM_30_JUDICIAL,1,0),
IF(B2="240201",VLOOKUP(S2,REM_240201,1,0),
IF(O2=20,VLOOKUP(S2,REM_20_Fiscalizadores,1,0),
IF(O2=30,VLOOKUP(S2,REM_30_JUDICIAL,1,0),
IF(O2=40,VLOOKUP(S2,REM_40_CONGRESO,1,0),
IF(OR(O2=10,O2=13,O2=14,O2=60,O2=70),VLOOKUP(S2,REM_10_60_70_EUS,1,0),IF(S2="SINGR","-",
IF(O2=80,VLOOKUP(S2,REM_80_Codigo_del_Trabajo,1,0),IF(S2="SINGR","-",
IF(AND(O2=11,R2="PERSONAL MÉDICO"),VLOOKUP(S2,REM_11_12_PERSONAL_MEDICO_18834,1,0),
IF(AND(O2=11,R2="DIRECTIVO"),VLOOKUP(S2,REM_11_PERSONAL_MEDICO_DIRECTIVO,1,0),
IF(AND(O2=12,R2="PERSONAL MÉDICO"),VLOOKUP(S2,REM_11_12_PERSONAL_MEDICO_18834,1,0),
IF(AND(O2=61,R2="PERSONAL MÉDICO"),VLOOKUP(S2,REM_61_ESCALA_A_Personal_Medico_TIPOB,1,0),
IF(O2=61,IF(OR(R2="JEFE SUP. DE SERVICIO",R2="DIRECTIVO",R2="PROFESIONAL",R2="TÉCNICO",R2="ADMINISTRATIVO",R2="AUXILIAR"),VLOOKUP(S2,REM_61_BC,1,0),"Revisar")))))))))))))))))=S2,"-",
IF(AND(B2=VLOOKUP(B2,Serviu_Codigo,1,0),R2="DIRECTIVO",OR(S2="I",S2="II",S2="III")),"-","Revisar")))))))</f>
        <v>Celda vacía</v>
      </c>
      <c r="BI2" s="64" t="str">
        <f>IF(T2="","Celda vacía",IF(IF(LEFT(B2,2)&gt;1,IF(ISERROR(VLOOKUP(T2,Tabla_11_Nivel_Ley_Medica,1,0)),"Revisar",VLOOKUP(T2,Tabla_11_Nivel_Ley_Medica,1,0)),IF(T2="SN","-","Revisar"))=T2,"-","Revisar"))</f>
        <v>Celda vacía</v>
      </c>
      <c r="BJ2" s="64" t="str">
        <f>IF(U2="","Celda Vacía",IF(AND(Q2="S",OR(U2="PLANTA",U2="CONTRATA",U2="CT",U2="HAG",U2="JP")),"-",IF(AND(Q2="N",OR(U2="JORNAL",U2="HONORARIO",U2="CONTRATA_FD",U2="CT_FD",U2="ADSCRITO",U2="VIGILANTE",U2="BECARIOS",U2="PLANTA_FD",U2="LGN")),"-","Revisar")))</f>
        <v>Celda Vacía</v>
      </c>
      <c r="BK2" s="64" t="str">
        <f>IF(V2="","Celda Vacía",
IF(AND(Q2="S",U2="PLANTA",OR(V2="TIT",V2="SUP")),"-",
IF(AND(Q2="N",OR(U2="PLANTA",U2="PLANTA_FD"),V2="SUP"),"-",
IF(AND(Q2="S",OR(U2="CONTRATA",U2="HAG"),V2="NNN"),"-",
IF(AND(Q2="N",U2="CONTRATA",V2="REE"),"-",
IF(AND(Q2="S",OR(U2="CT",U2="JP"),OR(V2="IND",V2="PFJ")),"-",
IF(AND(Q2="N",OR(U2="JORNAL",U2="CT_FD",U2="VIGILANTE"),OR(V2="IND",V2="PFJ")),"-",
IF(AND(Q2="N",OR(U2="HONORARIO",U2="ADSCRITO",U2="BECARIOS",U2="VIGILANTE"),V2="NNN"),"-",
IF(AND(Q2="N",U2="CONTRATA_FD",OR(V2="REE",V2="NNN")),"-",
IF(AND(Q2="N",U2="LGN",V2="TIT"),"-",
"Revisar"))))))))))</f>
        <v>Celda Vacía</v>
      </c>
      <c r="BL2" s="70" t="str">
        <f>IF(W2="","Celda vacía",IF(LEN(W2)=3,REPLACE(W2,1,7,CONCATENATE("0000",W2)),IF(LEN(W2)=4,REPLACE(W2,1,7,CONCATENATE("000",W2)),IF(LEN(W2)=5,REPLACE(W2,1,7,CONCATENATE("00",W2)),IF(LEN(W2)=6,REPLACE(W2,1,7,CONCATENATE("0",W2)),IF(LEN(W2)=7,REPLACE(W2,1,7,W2),""))))))</f>
        <v>Celda vacía</v>
      </c>
      <c r="BM2" s="71"/>
      <c r="BN2" s="64" t="str">
        <f t="shared" ref="BN2" si="1">IF(W2="","Celda vacía",IF(ISERROR(VLOOKUP(W2,Tabla_13_Imputacion_Presupuestaria,1,0)),"Revisar","-"))</f>
        <v>Celda vacía</v>
      </c>
      <c r="BO2" s="64" t="str">
        <f>IF(X2="","Celda vacía",IF(Y2="NN","-",    IF( W2="2103007","-", IF(AND(Y2&gt;=11,X2&lt;=100000),"Revisar Renta Estamento y Grado","-"))))</f>
        <v>Celda vacía</v>
      </c>
      <c r="BP2" s="64" t="str">
        <f>IF(Y2="","Celda vacía",IF(AND(U2="HONORARIO",Y2="NN"),"-",IF(OR(Y2="NN",AND(Y2&lt;=45,Y2&gt;0)),"-","Revisar Jornada semanal")))</f>
        <v>Celda vacía</v>
      </c>
      <c r="BQ2" s="64" t="str">
        <f t="shared" ref="BQ2" si="2">IF(Z2="","Celda vacía",IF(ISERROR(VLOOKUP(Z2,Tabla_09_S_N,1,0)),"Revisar","-"))</f>
        <v>Celda vacía</v>
      </c>
      <c r="BR2" s="64" t="str">
        <f>IF(AA2="","Celda vacía",IF(AND(AA2&lt;=FECHA_TERMINO,AA2&gt;=K2),"-","Revisar INGRESO_SERV"))</f>
        <v>Celda vacía</v>
      </c>
      <c r="BS2" s="64" t="str">
        <f>IF(AB2="","Celda vacía",IF(AA2&gt;AB2,"Revisar TERMINO_NOM",IF(AB2&lt;FECHA_TERMINO,"-",IF(OR(U2="PLANTA",U2="INDEF"),IF(AB2="00-00-0000","-",IF(AB2&gt;K2,"-","Revisar")),"-"))))</f>
        <v>Celda vacía</v>
      </c>
      <c r="BT2" s="64" t="str">
        <f>IF(AC2="","Celda vacía",IF(AND(AC2&gt;FECHA_TERMINO,AB2&gt;FECHA_TERMINO),"Revisar",IF(ISERROR(IF(AND( OR(U2="PLANTA",U2="PLANTA_FD" ),AB2="00-00-0000",AC2&gt;=FECHA_INICIO),"-",IF(AND(OR(U2="CT",U2="CT_FD"),AB2="00-00-0000",AC2&gt;=FECHA_INICIO),"-",IF((AC2-AB2)&gt;1,"Error FECHA_ALEJAMIENTO",IF(AA2&gt;AC2,"Revisar FECHA_ALEJAMIENTO",IF(K2&gt;AC2,"Revisar ALEJAMIENTO-ING_SERV","-")))))),"Revisar",IF(AND(   OR(U2="PLANTA", U2="PLANTA_FD" ),AB2="00-00-0000",AC2&gt;=FECHA_INICIO),"-",IF(AND(OR(U2="CT",U2="CT_FD"),AB2="00-00-0000",AC2&gt;=FECHA_INICIO),"-",IF((AC2-AB2)&gt;1,"Error FECHA_ALEJAMIENTO",IF(AA2&gt;AC2,"Revisar FECHA_ALEJAMIENTO",IF(K2&gt;AC2,"Revisar ALEJAMIENTO-ING_SERV","-"))))))))</f>
        <v>Celda vacía</v>
      </c>
      <c r="BU2" s="187" t="str">
        <f>IF(AD2="","Celda vacía",IF(OR(AD2=200,AD2=311),"-",IF(AND(U2="HONORARIO",AD2=999),"-",IF(AND(AD2=411, AND(U2&lt;&gt;"PLANTA",U2&lt;&gt;"PLANTA_FD")),"Revisar, causal 411 sólo aplicable a funcionarios de planta",IF(AND(OR(U2="CT",U2="PLANTA"),AD2=412),"Revisar, causal 412 sólo aplicable a funcionarios distintos de planta y CT",IF(AND( OR(AD2=421,AD2=412),AC2&lt;AB2),"Revisar, causal por vencimiento de plazos de contrato con fecha de alejamiento anticipada",IF(AND(AD2=431,AC2&gt;=AB2),"Revisar, causal por término anticipado del contrato con fecha de alejamiento posterior a la de término",IF(OR(U2="JORNAL",U2="CT_FD",O2=80,O2=50),IF(OR(AD2=321,AD2=322,AD2=421,AD2=422,AD2=441,AD2=442,AD2=521,AD2=522,AD2=523,AD2=524,AD2=525,AD2=526,AD2=527,AD2=312),"-","Revisar"),IF(OR(AD2=110,AD2=120,AD2=130,AD2=140,AD2=312,AD2=313,AD2=314,AD2=411,AD2=412,AD2=421,AD2=422,AD2=431,AD2=511,AD2=512,AD2=513,AD2=514,AD2=515,AD2=516,AD2=517),"-","Revisar CAUSAL")))))))))</f>
        <v>Celda vacía</v>
      </c>
      <c r="BV2" s="64" t="str">
        <f>IF(AE2="","Celda vacía",IF(AND( AE2="S",AG2="00"),"Revisar ASIGPROF respecto de EDU",IF(IF(OR(O2=20,O2=61,O2=90,O2=11,O2=12,O2=80),"N",IF( AND( O2&lt;&gt;90, OR(R2="PROFESIONAL",R2="AUT. DE GOB.",R2="JEFE SUP. DE SERVICIO") ),"S",VLOOKUP(AE2,Tabla_09_S_N,1,0)))=AE2,"-","Revisar ASIGPROF respecto de ESTAMENTO")) )</f>
        <v>Celda vacía</v>
      </c>
      <c r="BW2" s="64" t="str">
        <f t="shared" ref="BW2" si="3">IF(AF2="","Celda vacía",IF(ISERROR(VLOOKUP(AF2,Tabla_29_PAIS,1,0)),"Revisar","-"))</f>
        <v>Celda vacía</v>
      </c>
      <c r="BX2" s="64" t="str">
        <f t="shared" ref="BX2" si="4">IF(AG2="","Celda vacía",IF(ISERROR(VLOOKUP(AG2,Tabla_23_EDU,1,0)),"Revisar","-"))</f>
        <v>Celda vacía</v>
      </c>
      <c r="BY2" s="64" t="str">
        <f>IF(AH2="","Celda vacía", IF(AND( AH2="0001", AG2&lt;&gt;"00"),"Revisar TITULO respecto de EDU", IF(ISERROR(VLOOKUP(AH2,Tabla_30_TITULO,1,0)),"Revisar","-")))</f>
        <v>Celda vacía</v>
      </c>
      <c r="BZ2" s="64" t="str">
        <f t="shared" ref="BZ2" si="5">IF(AI2="","Celda vacía",IF(ISERROR(VLOOKUP(AI2,TABLA_26_OTROS_EDU,1,0)),"Revisar","-"))</f>
        <v>Celda vacía</v>
      </c>
      <c r="CA2" s="64" t="str">
        <f t="shared" ref="CA2" si="6">IF(AJ2="","Celda vacía",IF(ISERROR(VLOOKUP(AJ2,TABLA_31_ESPECIALIDAD,1,0)),"Revisar","-"))</f>
        <v>Celda vacía</v>
      </c>
      <c r="CB2" s="64" t="str">
        <f t="shared" ref="CB2" si="7">IF(AK2="","Celda vacía",IF(ISERROR(VLOOKUP(AK2,TABLA_32_UNIDAD,1,0)),"Revisar","-"))</f>
        <v>Celda vacía</v>
      </c>
      <c r="CC2" s="64" t="str">
        <f>+IF(AL2="","Celda vacía", IF(AL2&gt;=0,"-","Revisar"))</f>
        <v>Celda vacía</v>
      </c>
      <c r="CD2" s="95"/>
      <c r="CE2" s="95"/>
    </row>
    <row r="3" spans="1:84">
      <c r="A3" s="98"/>
      <c r="B3" s="181"/>
      <c r="C3" s="133"/>
      <c r="D3" s="133"/>
      <c r="E3" s="98"/>
      <c r="F3" s="98"/>
      <c r="G3" s="98"/>
      <c r="H3" s="183"/>
      <c r="I3" s="184"/>
      <c r="J3" s="98"/>
      <c r="K3" s="185"/>
      <c r="L3" s="186"/>
      <c r="M3" s="133"/>
      <c r="N3" s="133"/>
      <c r="O3" s="133"/>
      <c r="P3" s="98"/>
      <c r="Q3" s="98"/>
      <c r="R3" s="98"/>
      <c r="S3" s="133"/>
      <c r="T3" s="96"/>
      <c r="U3" s="98"/>
      <c r="V3" s="98"/>
      <c r="W3" s="98"/>
      <c r="X3" s="63"/>
      <c r="Z3" s="96"/>
      <c r="AA3" s="185"/>
      <c r="AB3" s="183"/>
      <c r="AC3" s="183"/>
      <c r="AD3" s="184"/>
      <c r="AE3" s="133"/>
      <c r="AF3" s="130"/>
      <c r="AG3" s="130"/>
      <c r="AH3" s="130"/>
      <c r="AJ3" s="130"/>
      <c r="AM3" s="188"/>
      <c r="AN3" s="73"/>
      <c r="AO3" s="71"/>
      <c r="AP3" s="72"/>
      <c r="AQ3" s="73"/>
      <c r="AR3" s="73"/>
      <c r="AS3" s="73"/>
      <c r="AT3" s="74"/>
      <c r="AU3" s="75"/>
      <c r="AV3" s="73"/>
      <c r="AW3" s="73"/>
      <c r="AX3" s="182"/>
      <c r="AY3" s="73"/>
      <c r="AZ3" s="73"/>
      <c r="BA3" s="73"/>
      <c r="BB3" s="73"/>
      <c r="BC3" s="73"/>
      <c r="BD3" s="71"/>
      <c r="BE3" s="73"/>
      <c r="BF3" s="64"/>
      <c r="BG3" s="64"/>
      <c r="BH3" s="64"/>
      <c r="BI3" s="64"/>
      <c r="BJ3" s="64"/>
      <c r="BK3" s="64"/>
      <c r="BL3" s="70"/>
      <c r="BM3" s="71"/>
      <c r="BN3" s="64"/>
      <c r="BO3" s="64"/>
      <c r="BP3" s="64"/>
      <c r="BQ3" s="64"/>
      <c r="BR3" s="64"/>
      <c r="BS3" s="64"/>
      <c r="BT3" s="64"/>
      <c r="BU3" s="187"/>
      <c r="BV3" s="64"/>
      <c r="BW3" s="64"/>
      <c r="BX3" s="64"/>
      <c r="BY3" s="64"/>
      <c r="BZ3" s="64"/>
      <c r="CA3" s="64"/>
      <c r="CB3" s="64"/>
      <c r="CC3" s="64"/>
      <c r="CD3" s="95"/>
      <c r="CE3" s="95"/>
    </row>
    <row r="4" spans="1:84">
      <c r="A4" s="98"/>
      <c r="B4" s="181"/>
      <c r="C4" s="133"/>
      <c r="D4" s="133"/>
      <c r="E4" s="98"/>
      <c r="F4" s="98"/>
      <c r="G4" s="98"/>
      <c r="H4" s="183"/>
      <c r="I4" s="184"/>
      <c r="J4" s="98"/>
      <c r="K4" s="185"/>
      <c r="L4" s="186"/>
      <c r="M4" s="133"/>
      <c r="N4" s="133"/>
      <c r="O4" s="133"/>
      <c r="P4" s="98"/>
      <c r="Q4" s="98"/>
      <c r="R4" s="98"/>
      <c r="S4" s="133"/>
      <c r="T4" s="96"/>
      <c r="U4" s="98"/>
      <c r="V4" s="98"/>
      <c r="W4" s="98"/>
      <c r="X4" s="63"/>
      <c r="Z4" s="96"/>
      <c r="AA4" s="185"/>
      <c r="AB4" s="183"/>
      <c r="AC4" s="183"/>
      <c r="AD4" s="184"/>
      <c r="AE4" s="133"/>
      <c r="AF4" s="130"/>
      <c r="AG4" s="130"/>
      <c r="AH4" s="130"/>
      <c r="AJ4" s="130"/>
      <c r="AM4" s="188"/>
      <c r="AN4" s="73"/>
      <c r="AO4" s="71"/>
      <c r="AP4" s="72"/>
      <c r="AQ4" s="73"/>
      <c r="AR4" s="73"/>
      <c r="AS4" s="73"/>
      <c r="AT4" s="74"/>
      <c r="AU4" s="75"/>
      <c r="AV4" s="73"/>
      <c r="AW4" s="73"/>
      <c r="AX4" s="182"/>
      <c r="AY4" s="73"/>
      <c r="AZ4" s="73"/>
      <c r="BA4" s="73"/>
      <c r="BB4" s="73"/>
      <c r="BC4" s="73"/>
      <c r="BD4" s="71"/>
      <c r="BE4" s="73"/>
      <c r="BF4" s="64"/>
      <c r="BG4" s="64"/>
      <c r="BH4" s="64"/>
      <c r="BI4" s="64"/>
      <c r="BJ4" s="64"/>
      <c r="BK4" s="64"/>
      <c r="BL4" s="70"/>
      <c r="BM4" s="71"/>
      <c r="BN4" s="64"/>
      <c r="BO4" s="64"/>
      <c r="BP4" s="64"/>
      <c r="BQ4" s="64"/>
      <c r="BR4" s="64"/>
      <c r="BS4" s="64"/>
      <c r="BT4" s="64"/>
      <c r="BU4" s="187"/>
      <c r="BV4" s="64"/>
      <c r="BW4" s="64"/>
      <c r="BX4" s="64"/>
      <c r="BY4" s="64"/>
      <c r="BZ4" s="64"/>
      <c r="CA4" s="64"/>
      <c r="CB4" s="64"/>
      <c r="CC4" s="64"/>
      <c r="CD4" s="95"/>
      <c r="CE4" s="95"/>
    </row>
    <row r="5" spans="1:84">
      <c r="A5" s="98"/>
      <c r="B5" s="181"/>
      <c r="C5" s="133"/>
      <c r="D5" s="133"/>
      <c r="E5" s="98"/>
      <c r="F5" s="98"/>
      <c r="G5" s="98"/>
      <c r="H5" s="183"/>
      <c r="I5" s="184"/>
      <c r="J5" s="98"/>
      <c r="K5" s="185"/>
      <c r="L5" s="186"/>
      <c r="M5" s="133"/>
      <c r="N5" s="133"/>
      <c r="O5" s="133"/>
      <c r="P5" s="98"/>
      <c r="Q5" s="98"/>
      <c r="R5" s="98"/>
      <c r="S5" s="133"/>
      <c r="T5" s="96"/>
      <c r="U5" s="98"/>
      <c r="V5" s="98"/>
      <c r="W5" s="98"/>
      <c r="X5" s="63"/>
      <c r="Z5" s="96"/>
      <c r="AA5" s="185"/>
      <c r="AB5" s="183"/>
      <c r="AC5" s="183"/>
      <c r="AD5" s="184"/>
      <c r="AE5" s="133"/>
      <c r="AF5" s="130"/>
      <c r="AG5" s="130"/>
      <c r="AH5" s="130"/>
      <c r="AJ5" s="130"/>
      <c r="AM5" s="188"/>
      <c r="AN5" s="73"/>
      <c r="AO5" s="71"/>
      <c r="AP5" s="72"/>
      <c r="AQ5" s="73"/>
      <c r="AR5" s="73"/>
      <c r="AS5" s="73"/>
      <c r="AT5" s="74"/>
      <c r="AU5" s="75"/>
      <c r="AV5" s="73"/>
      <c r="AW5" s="73"/>
      <c r="AX5" s="182"/>
      <c r="AY5" s="73"/>
      <c r="AZ5" s="73"/>
      <c r="BA5" s="73"/>
      <c r="BB5" s="73"/>
      <c r="BC5" s="73"/>
      <c r="BD5" s="71"/>
      <c r="BE5" s="73"/>
      <c r="BF5" s="64"/>
      <c r="BG5" s="64"/>
      <c r="BH5" s="64"/>
      <c r="BI5" s="64"/>
      <c r="BJ5" s="64"/>
      <c r="BK5" s="64"/>
      <c r="BL5" s="70"/>
      <c r="BM5" s="71"/>
      <c r="BN5" s="64"/>
      <c r="BO5" s="64"/>
      <c r="BP5" s="64"/>
      <c r="BQ5" s="64"/>
      <c r="BR5" s="64"/>
      <c r="BS5" s="64"/>
      <c r="BT5" s="64"/>
      <c r="BU5" s="187"/>
      <c r="BV5" s="64"/>
      <c r="BW5" s="64"/>
      <c r="BX5" s="64"/>
      <c r="BY5" s="64"/>
      <c r="BZ5" s="64"/>
      <c r="CA5" s="64"/>
      <c r="CB5" s="64"/>
      <c r="CC5" s="64"/>
    </row>
    <row r="6" spans="1:84">
      <c r="A6" s="98"/>
      <c r="B6" s="181"/>
      <c r="C6" s="133"/>
      <c r="D6" s="133"/>
      <c r="E6" s="98"/>
      <c r="F6" s="98"/>
      <c r="G6" s="98"/>
      <c r="H6" s="183"/>
      <c r="I6" s="184"/>
      <c r="J6" s="98"/>
      <c r="K6" s="185"/>
      <c r="L6" s="186"/>
      <c r="M6" s="133"/>
      <c r="N6" s="133"/>
      <c r="O6" s="133"/>
      <c r="P6" s="98"/>
      <c r="Q6" s="98"/>
      <c r="R6" s="98"/>
      <c r="S6" s="133"/>
      <c r="T6" s="96"/>
      <c r="U6" s="98"/>
      <c r="V6" s="98"/>
      <c r="W6" s="98"/>
      <c r="X6" s="63"/>
      <c r="Y6" s="133"/>
      <c r="Z6" s="96"/>
      <c r="AA6" s="185"/>
      <c r="AB6" s="183"/>
      <c r="AC6" s="183"/>
      <c r="AD6" s="184"/>
      <c r="AE6" s="133"/>
      <c r="AF6" s="130"/>
      <c r="AG6" s="130"/>
      <c r="AH6" s="130"/>
      <c r="AJ6" s="130"/>
      <c r="AM6" s="188"/>
      <c r="AN6" s="73"/>
      <c r="AO6" s="71"/>
      <c r="AP6" s="72"/>
      <c r="AQ6" s="73"/>
      <c r="AR6" s="73"/>
      <c r="AS6" s="73"/>
      <c r="AT6" s="74"/>
      <c r="AU6" s="75"/>
      <c r="AV6" s="73"/>
      <c r="AW6" s="73"/>
      <c r="AX6" s="182"/>
      <c r="AY6" s="73"/>
      <c r="AZ6" s="73"/>
      <c r="BA6" s="73"/>
      <c r="BB6" s="73"/>
      <c r="BC6" s="73"/>
      <c r="BD6" s="71"/>
      <c r="BE6" s="73"/>
      <c r="BF6" s="64"/>
      <c r="BG6" s="64"/>
      <c r="BH6" s="64"/>
      <c r="BI6" s="64"/>
      <c r="BJ6" s="64"/>
      <c r="BK6" s="64"/>
      <c r="BL6" s="70"/>
      <c r="BM6" s="71"/>
      <c r="BN6" s="64"/>
      <c r="BO6" s="64"/>
      <c r="BP6" s="64"/>
      <c r="BQ6" s="64"/>
      <c r="BR6" s="64"/>
      <c r="BS6" s="64"/>
      <c r="BT6" s="64"/>
      <c r="BU6" s="187"/>
      <c r="BV6" s="64"/>
      <c r="BW6" s="64"/>
      <c r="BX6" s="64"/>
      <c r="BY6" s="64"/>
      <c r="BZ6" s="64"/>
      <c r="CA6" s="64"/>
      <c r="CB6" s="64"/>
      <c r="CC6" s="64"/>
    </row>
    <row r="7" spans="1:84">
      <c r="A7" s="98"/>
      <c r="B7" s="181"/>
      <c r="C7" s="133"/>
      <c r="D7" s="133"/>
      <c r="E7" s="98"/>
      <c r="F7" s="98"/>
      <c r="G7" s="98"/>
      <c r="H7" s="183"/>
      <c r="I7" s="184"/>
      <c r="J7" s="98"/>
      <c r="K7" s="185"/>
      <c r="L7" s="186"/>
      <c r="M7" s="133"/>
      <c r="N7" s="133"/>
      <c r="O7" s="133"/>
      <c r="P7" s="98"/>
      <c r="Q7" s="98"/>
      <c r="R7" s="98"/>
      <c r="S7" s="133"/>
      <c r="T7" s="96"/>
      <c r="U7" s="98"/>
      <c r="V7" s="98"/>
      <c r="W7" s="98"/>
      <c r="X7" s="63"/>
      <c r="Z7" s="96"/>
      <c r="AA7" s="185"/>
      <c r="AB7" s="183"/>
      <c r="AC7" s="183"/>
      <c r="AD7" s="184"/>
      <c r="AE7" s="133"/>
      <c r="AF7" s="130"/>
      <c r="AG7" s="130"/>
      <c r="AH7" s="130"/>
      <c r="AJ7" s="130"/>
      <c r="AM7" s="188"/>
      <c r="AN7" s="73"/>
      <c r="AO7" s="71"/>
      <c r="AP7" s="72"/>
      <c r="AQ7" s="73"/>
      <c r="AR7" s="73"/>
      <c r="AS7" s="73"/>
      <c r="AT7" s="74"/>
      <c r="AU7" s="75"/>
      <c r="AV7" s="73"/>
      <c r="AW7" s="73"/>
      <c r="AX7" s="182"/>
      <c r="AY7" s="73"/>
      <c r="AZ7" s="73"/>
      <c r="BA7" s="73"/>
      <c r="BB7" s="73"/>
      <c r="BC7" s="73"/>
      <c r="BD7" s="71"/>
      <c r="BE7" s="73"/>
      <c r="BF7" s="64"/>
      <c r="BG7" s="64"/>
      <c r="BH7" s="64"/>
      <c r="BI7" s="64"/>
      <c r="BJ7" s="64"/>
      <c r="BK7" s="64"/>
      <c r="BL7" s="70"/>
      <c r="BM7" s="71"/>
      <c r="BN7" s="64"/>
      <c r="BO7" s="64"/>
      <c r="BP7" s="64"/>
      <c r="BQ7" s="64"/>
      <c r="BR7" s="64"/>
      <c r="BS7" s="64"/>
      <c r="BT7" s="64"/>
      <c r="BU7" s="187"/>
      <c r="BV7" s="64"/>
      <c r="BW7" s="64"/>
      <c r="BX7" s="64"/>
      <c r="BY7" s="64"/>
      <c r="BZ7" s="64"/>
      <c r="CA7" s="64"/>
      <c r="CB7" s="64"/>
      <c r="CC7" s="64"/>
    </row>
    <row r="8" spans="1:84">
      <c r="A8" s="98"/>
      <c r="B8" s="181"/>
      <c r="C8" s="133"/>
      <c r="D8" s="133"/>
      <c r="E8" s="98"/>
      <c r="F8" s="98"/>
      <c r="G8" s="98"/>
      <c r="H8" s="183"/>
      <c r="I8" s="184"/>
      <c r="J8" s="98"/>
      <c r="K8" s="185"/>
      <c r="L8" s="186"/>
      <c r="M8" s="133"/>
      <c r="N8" s="133"/>
      <c r="O8" s="133"/>
      <c r="P8" s="98"/>
      <c r="Q8" s="98"/>
      <c r="R8" s="98"/>
      <c r="S8" s="133"/>
      <c r="T8" s="96"/>
      <c r="U8" s="98"/>
      <c r="V8" s="98"/>
      <c r="W8" s="98"/>
      <c r="X8" s="63"/>
      <c r="Z8" s="96"/>
      <c r="AA8" s="185"/>
      <c r="AB8" s="183"/>
      <c r="AC8" s="183"/>
      <c r="AD8" s="184"/>
      <c r="AE8" s="133"/>
      <c r="AF8" s="130"/>
      <c r="AG8" s="130"/>
      <c r="AH8" s="130"/>
      <c r="AJ8" s="130"/>
      <c r="AM8" s="188"/>
      <c r="AN8" s="73"/>
      <c r="AO8" s="71"/>
      <c r="AP8" s="72"/>
      <c r="AQ8" s="73"/>
      <c r="AR8" s="73"/>
      <c r="AS8" s="73"/>
      <c r="AT8" s="74"/>
      <c r="AU8" s="75"/>
      <c r="AV8" s="73"/>
      <c r="AW8" s="73"/>
      <c r="AX8" s="182"/>
      <c r="AY8" s="73"/>
      <c r="AZ8" s="73"/>
      <c r="BA8" s="73"/>
      <c r="BB8" s="73"/>
      <c r="BC8" s="73"/>
      <c r="BD8" s="71"/>
      <c r="BE8" s="73"/>
      <c r="BF8" s="64"/>
      <c r="BG8" s="64"/>
      <c r="BH8" s="64"/>
      <c r="BI8" s="64"/>
      <c r="BJ8" s="64"/>
      <c r="BK8" s="64"/>
      <c r="BL8" s="70"/>
      <c r="BM8" s="71"/>
      <c r="BN8" s="64"/>
      <c r="BO8" s="64"/>
      <c r="BP8" s="64"/>
      <c r="BQ8" s="64"/>
      <c r="BR8" s="64"/>
      <c r="BS8" s="64"/>
      <c r="BT8" s="64"/>
      <c r="BU8" s="187"/>
      <c r="BV8" s="64"/>
      <c r="BW8" s="64"/>
      <c r="BX8" s="64"/>
      <c r="BY8" s="64"/>
      <c r="BZ8" s="64"/>
      <c r="CA8" s="64"/>
      <c r="CB8" s="64"/>
      <c r="CC8" s="64"/>
    </row>
    <row r="9" spans="1:84">
      <c r="A9" s="98"/>
      <c r="B9" s="181"/>
      <c r="C9" s="133"/>
      <c r="D9" s="133"/>
      <c r="E9" s="98"/>
      <c r="F9" s="98"/>
      <c r="G9" s="98"/>
      <c r="H9" s="183"/>
      <c r="I9" s="184"/>
      <c r="J9" s="98"/>
      <c r="K9" s="185"/>
      <c r="L9" s="186"/>
      <c r="M9" s="133"/>
      <c r="N9" s="133"/>
      <c r="O9" s="133"/>
      <c r="P9" s="98"/>
      <c r="Q9" s="98"/>
      <c r="R9" s="98"/>
      <c r="S9" s="133"/>
      <c r="T9" s="96"/>
      <c r="U9" s="98"/>
      <c r="V9" s="98"/>
      <c r="W9" s="98"/>
      <c r="X9" s="63"/>
      <c r="Z9" s="96"/>
      <c r="AA9" s="185"/>
      <c r="AB9" s="183"/>
      <c r="AC9" s="183"/>
      <c r="AD9" s="184"/>
      <c r="AE9" s="133"/>
      <c r="AF9" s="130"/>
      <c r="AG9" s="130"/>
      <c r="AH9" s="130"/>
      <c r="AJ9" s="130"/>
      <c r="AM9" s="63"/>
      <c r="AN9" s="73"/>
      <c r="AO9" s="71"/>
      <c r="AP9" s="72"/>
      <c r="AQ9" s="73"/>
      <c r="AR9" s="73"/>
      <c r="AS9" s="73"/>
      <c r="AT9" s="74"/>
      <c r="AU9" s="75"/>
      <c r="AV9" s="73"/>
      <c r="AW9" s="73"/>
      <c r="AX9" s="85"/>
      <c r="AY9" s="73"/>
      <c r="AZ9" s="73"/>
      <c r="BA9" s="73"/>
      <c r="BB9" s="73"/>
      <c r="BC9" s="73"/>
      <c r="BD9" s="71"/>
      <c r="BE9" s="73"/>
      <c r="BF9" s="64"/>
      <c r="BG9" s="64"/>
      <c r="BH9" s="64"/>
      <c r="BI9" s="64"/>
      <c r="BJ9" s="64"/>
      <c r="BK9" s="64"/>
      <c r="BL9" s="70"/>
      <c r="BM9" s="71"/>
      <c r="BN9" s="64"/>
      <c r="BO9" s="64"/>
      <c r="BP9" s="64"/>
      <c r="BQ9" s="64"/>
      <c r="BR9" s="64"/>
      <c r="BS9" s="64"/>
      <c r="BT9" s="64"/>
      <c r="BU9" s="187"/>
      <c r="BV9" s="64"/>
      <c r="BW9" s="64"/>
      <c r="BX9" s="64"/>
      <c r="BY9" s="64"/>
      <c r="BZ9" s="64"/>
      <c r="CA9" s="64"/>
      <c r="CB9" s="64"/>
      <c r="CC9" s="64"/>
    </row>
    <row r="10" spans="1:84">
      <c r="A10" s="98"/>
      <c r="B10" s="181"/>
      <c r="C10" s="133"/>
      <c r="D10" s="133"/>
      <c r="E10" s="133"/>
      <c r="F10" s="133"/>
      <c r="G10" s="133"/>
      <c r="H10" s="183"/>
      <c r="I10" s="133"/>
      <c r="J10" s="133"/>
      <c r="K10" s="183"/>
      <c r="L10" s="133"/>
      <c r="M10" s="133"/>
      <c r="N10" s="133"/>
      <c r="O10" s="133"/>
      <c r="P10" s="98"/>
      <c r="Q10" s="98"/>
      <c r="R10" s="98"/>
      <c r="S10" s="133"/>
      <c r="T10" s="96"/>
      <c r="U10" s="98"/>
      <c r="V10" s="133"/>
      <c r="AB10" s="183"/>
      <c r="AC10" s="183"/>
      <c r="AD10" s="184"/>
      <c r="AE10" s="133"/>
      <c r="AM10" s="63"/>
      <c r="AN10" s="73"/>
      <c r="AO10" s="71"/>
      <c r="AP10" s="72"/>
      <c r="AQ10" s="73"/>
      <c r="AR10" s="73"/>
      <c r="AS10" s="73"/>
      <c r="AT10" s="74"/>
      <c r="AU10" s="75"/>
      <c r="AV10" s="73"/>
      <c r="AW10" s="73"/>
      <c r="AX10" s="85"/>
      <c r="AY10" s="73"/>
      <c r="AZ10" s="73"/>
      <c r="BA10" s="73"/>
      <c r="BB10" s="73"/>
      <c r="BC10" s="73"/>
      <c r="BD10" s="71"/>
      <c r="BE10" s="73"/>
      <c r="BF10" s="64"/>
      <c r="BG10" s="64"/>
      <c r="BH10" s="64"/>
      <c r="BI10" s="64"/>
      <c r="BJ10" s="64"/>
      <c r="BK10" s="64"/>
      <c r="BL10" s="70"/>
      <c r="BM10" s="71"/>
      <c r="BN10" s="64"/>
      <c r="BO10" s="64"/>
      <c r="BP10" s="64"/>
      <c r="BQ10" s="64"/>
      <c r="BR10" s="64"/>
      <c r="BS10" s="64"/>
      <c r="BT10" s="64"/>
      <c r="BU10" s="187"/>
      <c r="BV10" s="64"/>
      <c r="BW10" s="64"/>
      <c r="BX10" s="64"/>
      <c r="BY10" s="64"/>
      <c r="BZ10" s="64"/>
      <c r="CA10" s="64"/>
      <c r="CB10" s="64"/>
      <c r="CC10" s="64"/>
    </row>
    <row r="11" spans="1:84">
      <c r="A11" s="98"/>
      <c r="B11" s="181"/>
      <c r="C11" s="133"/>
      <c r="D11" s="133"/>
      <c r="E11" s="133"/>
      <c r="F11" s="133"/>
      <c r="G11" s="133"/>
      <c r="H11" s="183"/>
      <c r="I11" s="133"/>
      <c r="J11" s="133"/>
      <c r="K11" s="183"/>
      <c r="L11" s="133"/>
      <c r="M11" s="133"/>
      <c r="N11" s="133"/>
      <c r="O11" s="133"/>
      <c r="P11" s="98"/>
      <c r="Q11" s="98"/>
      <c r="R11" s="98"/>
      <c r="S11" s="133"/>
      <c r="T11" s="96"/>
      <c r="U11" s="98"/>
      <c r="V11" s="133"/>
      <c r="AB11" s="183"/>
      <c r="AC11" s="183"/>
      <c r="AD11" s="184"/>
      <c r="AE11" s="133"/>
      <c r="AM11" s="63"/>
      <c r="AN11" s="70"/>
      <c r="AO11" s="71"/>
      <c r="AP11" s="72"/>
      <c r="AQ11" s="73"/>
      <c r="AR11" s="73"/>
      <c r="AS11" s="73"/>
      <c r="AT11" s="74"/>
      <c r="AU11" s="75"/>
      <c r="AV11" s="73"/>
      <c r="AW11" s="73"/>
      <c r="AX11" s="85"/>
      <c r="AY11" s="73"/>
      <c r="AZ11" s="73"/>
      <c r="BA11" s="73"/>
      <c r="BB11" s="73"/>
      <c r="BC11" s="73"/>
      <c r="BD11" s="71"/>
      <c r="BE11" s="73"/>
      <c r="BF11" s="64"/>
      <c r="BG11" s="64"/>
      <c r="BH11" s="64"/>
      <c r="BI11" s="64"/>
      <c r="BJ11" s="64"/>
      <c r="BK11" s="64"/>
      <c r="BL11" s="70"/>
      <c r="BM11" s="71"/>
      <c r="BN11" s="64"/>
      <c r="BO11" s="64"/>
      <c r="BP11" s="64"/>
      <c r="BQ11" s="64"/>
      <c r="BR11" s="64"/>
      <c r="BS11" s="64"/>
      <c r="BT11" s="64"/>
      <c r="BU11" s="187"/>
      <c r="BV11" s="64"/>
      <c r="BW11" s="64"/>
      <c r="BX11" s="64"/>
      <c r="BY11" s="64"/>
      <c r="BZ11" s="64"/>
      <c r="CA11" s="64"/>
      <c r="CB11" s="64"/>
      <c r="CC11" s="64"/>
    </row>
    <row r="12" spans="1:84">
      <c r="A12" s="98"/>
      <c r="B12" s="181"/>
      <c r="C12" s="133"/>
      <c r="D12" s="133"/>
      <c r="E12" s="133"/>
      <c r="F12" s="133"/>
      <c r="G12" s="133"/>
      <c r="H12" s="183"/>
      <c r="I12" s="133"/>
      <c r="J12" s="133"/>
      <c r="K12" s="183"/>
      <c r="L12" s="133"/>
      <c r="M12" s="133"/>
      <c r="N12" s="133"/>
      <c r="O12" s="133"/>
      <c r="P12" s="98"/>
      <c r="Q12" s="98"/>
      <c r="R12" s="98"/>
      <c r="S12" s="133"/>
      <c r="T12" s="96"/>
      <c r="U12" s="98"/>
      <c r="V12" s="133"/>
      <c r="AB12" s="183"/>
      <c r="AC12" s="183"/>
      <c r="AD12" s="184"/>
      <c r="AE12" s="133"/>
      <c r="AY12" s="73"/>
      <c r="BB12" s="73"/>
      <c r="BG12" s="64"/>
      <c r="BH12" s="64"/>
      <c r="BJ12" s="64"/>
      <c r="BN12" s="64"/>
      <c r="BP12" s="64"/>
      <c r="BT12" s="64"/>
      <c r="BU12" s="187"/>
      <c r="BV12" s="64"/>
    </row>
    <row r="13" spans="1:84">
      <c r="A13" s="98"/>
      <c r="B13" s="181"/>
      <c r="C13" s="133"/>
      <c r="D13" s="133"/>
      <c r="E13" s="133"/>
      <c r="F13" s="133"/>
      <c r="G13" s="133"/>
      <c r="H13" s="183"/>
      <c r="I13" s="133"/>
      <c r="J13" s="133"/>
      <c r="K13" s="183"/>
      <c r="L13" s="133"/>
      <c r="M13" s="133"/>
      <c r="N13" s="133"/>
      <c r="O13" s="133"/>
      <c r="P13" s="98"/>
      <c r="Q13" s="98"/>
      <c r="R13" s="98"/>
      <c r="S13" s="133"/>
      <c r="T13" s="96"/>
      <c r="U13" s="98"/>
      <c r="V13" s="133"/>
      <c r="AB13" s="183"/>
      <c r="AC13" s="183"/>
      <c r="AD13" s="184"/>
      <c r="AE13" s="133"/>
      <c r="AY13" s="73"/>
      <c r="BB13" s="73"/>
      <c r="BG13" s="64"/>
      <c r="BH13" s="64"/>
      <c r="BJ13" s="64"/>
      <c r="BN13" s="64"/>
      <c r="BP13" s="64"/>
      <c r="BT13" s="64"/>
      <c r="BU13" s="187"/>
      <c r="BV13" s="64"/>
    </row>
    <row r="14" spans="1:84">
      <c r="A14" s="98"/>
      <c r="B14" s="181"/>
      <c r="C14" s="133"/>
      <c r="D14" s="133"/>
      <c r="E14" s="133"/>
      <c r="F14" s="133"/>
      <c r="G14" s="133"/>
      <c r="H14" s="183"/>
      <c r="I14" s="133"/>
      <c r="J14" s="133"/>
      <c r="K14" s="183"/>
      <c r="L14" s="133"/>
      <c r="M14" s="133"/>
      <c r="N14" s="133"/>
      <c r="O14" s="133"/>
      <c r="P14" s="98"/>
      <c r="Q14" s="133"/>
      <c r="R14" s="98"/>
      <c r="S14" s="133"/>
      <c r="T14" s="96"/>
      <c r="U14" s="98"/>
      <c r="AB14" s="183"/>
      <c r="AC14" s="183"/>
      <c r="AD14" s="184"/>
      <c r="AE14" s="133"/>
      <c r="AY14" s="73"/>
      <c r="BB14" s="73"/>
      <c r="BG14" s="64"/>
      <c r="BH14" s="64"/>
      <c r="BJ14" s="64"/>
      <c r="BN14" s="64"/>
      <c r="BP14" s="64"/>
      <c r="BT14" s="64"/>
      <c r="BU14" s="187"/>
      <c r="BV14" s="64"/>
    </row>
    <row r="15" spans="1:84">
      <c r="A15" s="98"/>
      <c r="B15" s="181"/>
      <c r="O15" s="133"/>
      <c r="R15" s="98"/>
      <c r="S15" s="133"/>
      <c r="T15" s="96"/>
      <c r="U15" s="98"/>
      <c r="AB15" s="183"/>
      <c r="AC15" s="183"/>
      <c r="AY15" s="73"/>
      <c r="BB15" s="73"/>
      <c r="BG15" s="64"/>
      <c r="BH15" s="64"/>
      <c r="BJ15" s="64"/>
      <c r="BN15" s="64"/>
      <c r="BP15" s="64"/>
      <c r="BT15" s="64"/>
      <c r="BU15" s="187"/>
      <c r="BV15" s="64"/>
    </row>
    <row r="16" spans="1:84">
      <c r="A16" s="98"/>
      <c r="B16" s="181"/>
      <c r="O16" s="133"/>
      <c r="R16" s="98"/>
      <c r="S16" s="133"/>
      <c r="T16" s="96"/>
      <c r="U16" s="98"/>
      <c r="AB16" s="183"/>
      <c r="AC16" s="183"/>
      <c r="AY16" s="73"/>
      <c r="BB16" s="73"/>
      <c r="BG16" s="64"/>
      <c r="BH16" s="64"/>
      <c r="BJ16" s="64"/>
      <c r="BN16" s="64"/>
      <c r="BP16" s="64"/>
      <c r="BT16" s="64"/>
      <c r="BU16" s="187"/>
      <c r="BV16" s="64"/>
    </row>
    <row r="17" spans="1:74">
      <c r="A17" s="98"/>
      <c r="B17" s="181"/>
      <c r="O17" s="133"/>
      <c r="R17" s="98"/>
      <c r="S17" s="133"/>
      <c r="T17" s="96"/>
      <c r="U17" s="98"/>
      <c r="AB17" s="183"/>
      <c r="AC17" s="183"/>
      <c r="AY17" s="73"/>
      <c r="BB17" s="73"/>
      <c r="BG17" s="64"/>
      <c r="BH17" s="64"/>
      <c r="BJ17" s="64"/>
      <c r="BN17" s="64"/>
      <c r="BP17" s="64"/>
      <c r="BT17" s="64"/>
      <c r="BU17" s="187"/>
      <c r="BV17" s="64"/>
    </row>
    <row r="18" spans="1:74">
      <c r="A18" s="98"/>
      <c r="B18" s="181"/>
      <c r="O18" s="133"/>
      <c r="R18" s="98"/>
      <c r="S18" s="133"/>
      <c r="T18" s="96"/>
      <c r="U18" s="98"/>
      <c r="AB18" s="183"/>
      <c r="AC18" s="183"/>
      <c r="BB18" s="73"/>
      <c r="BG18" s="64"/>
      <c r="BH18" s="64"/>
      <c r="BJ18" s="64"/>
      <c r="BN18" s="64"/>
      <c r="BP18" s="64"/>
      <c r="BT18" s="64"/>
      <c r="BU18" s="187"/>
      <c r="BV18" s="64"/>
    </row>
    <row r="19" spans="1:74">
      <c r="A19" s="98"/>
      <c r="B19" s="181"/>
      <c r="O19" s="133"/>
      <c r="R19" s="98"/>
      <c r="S19" s="133"/>
      <c r="T19" s="96"/>
      <c r="U19" s="98"/>
      <c r="AB19" s="183"/>
      <c r="AC19" s="183"/>
      <c r="BB19" s="73"/>
      <c r="BG19" s="64"/>
      <c r="BH19" s="64"/>
      <c r="BJ19" s="64"/>
      <c r="BN19" s="64"/>
      <c r="BP19" s="64"/>
      <c r="BT19" s="64"/>
      <c r="BU19" s="187"/>
      <c r="BV19" s="64"/>
    </row>
    <row r="20" spans="1:74">
      <c r="A20" s="98"/>
      <c r="B20" s="181"/>
      <c r="O20" s="133"/>
      <c r="R20" s="98"/>
      <c r="S20" s="133"/>
      <c r="T20" s="96"/>
      <c r="U20" s="98"/>
      <c r="BB20" s="73"/>
      <c r="BG20" s="64"/>
      <c r="BH20" s="64"/>
      <c r="BJ20" s="64"/>
      <c r="BN20" s="64"/>
      <c r="BP20" s="64"/>
      <c r="BU20" s="187"/>
      <c r="BV20" s="64"/>
    </row>
    <row r="21" spans="1:74">
      <c r="A21" s="98"/>
      <c r="B21" s="181"/>
      <c r="O21" s="133"/>
      <c r="R21" s="98"/>
      <c r="S21" s="133"/>
      <c r="T21" s="96"/>
      <c r="U21" s="98"/>
      <c r="BB21" s="73"/>
      <c r="BG21" s="64"/>
      <c r="BH21" s="64"/>
      <c r="BJ21" s="64"/>
      <c r="BU21" s="187"/>
    </row>
    <row r="22" spans="1:74">
      <c r="A22" s="98"/>
      <c r="B22" s="181"/>
      <c r="O22" s="133"/>
      <c r="R22" s="98"/>
      <c r="S22" s="133"/>
      <c r="T22" s="96"/>
      <c r="U22" s="98"/>
      <c r="BB22" s="73"/>
      <c r="BG22" s="64"/>
      <c r="BH22" s="64"/>
      <c r="BJ22" s="64"/>
      <c r="BU22" s="187"/>
    </row>
    <row r="23" spans="1:74">
      <c r="B23" s="181"/>
      <c r="O23" s="133"/>
      <c r="R23" s="98"/>
      <c r="S23" s="133"/>
      <c r="T23" s="96"/>
      <c r="U23" s="98"/>
      <c r="BB23" s="73"/>
      <c r="BH23" s="64"/>
      <c r="BJ23" s="64"/>
      <c r="BU23" s="187"/>
    </row>
    <row r="24" spans="1:74">
      <c r="B24" s="181"/>
      <c r="O24" s="133"/>
      <c r="R24" s="98"/>
      <c r="S24" s="133"/>
      <c r="T24" s="96"/>
      <c r="U24" s="98"/>
      <c r="AB24" s="183"/>
      <c r="AC24" s="183"/>
      <c r="BH24" s="64"/>
      <c r="BJ24" s="64"/>
      <c r="BU24" s="187"/>
    </row>
    <row r="25" spans="1:74">
      <c r="U25" s="133"/>
      <c r="AB25" s="183"/>
      <c r="AC25" s="183"/>
      <c r="BH25" s="64"/>
      <c r="BJ25" s="64"/>
      <c r="BU25" s="187"/>
    </row>
    <row r="26" spans="1:74">
      <c r="U26" s="133"/>
      <c r="AB26" s="183"/>
      <c r="AC26" s="183"/>
      <c r="BH26" s="64"/>
      <c r="BJ26" s="64"/>
      <c r="BU26" s="187"/>
    </row>
    <row r="27" spans="1:74">
      <c r="U27" s="133"/>
      <c r="AB27" s="183"/>
      <c r="AC27" s="183"/>
      <c r="BH27" s="64"/>
      <c r="BJ27" s="64"/>
      <c r="BU27" s="187"/>
    </row>
    <row r="28" spans="1:74">
      <c r="U28" s="133"/>
      <c r="AB28" s="183"/>
      <c r="AC28" s="183"/>
      <c r="BH28" s="64"/>
      <c r="BJ28" s="64"/>
      <c r="BU28" s="187"/>
    </row>
    <row r="29" spans="1:74">
      <c r="U29" s="133"/>
      <c r="AB29" s="183"/>
      <c r="AC29" s="183"/>
      <c r="BH29" s="64"/>
      <c r="BJ29" s="64"/>
      <c r="BU29" s="187"/>
    </row>
    <row r="30" spans="1:74">
      <c r="U30" s="133"/>
      <c r="AB30" s="183"/>
      <c r="AC30" s="183"/>
      <c r="BH30" s="64"/>
      <c r="BJ30" s="64"/>
      <c r="BU30" s="187"/>
    </row>
    <row r="31" spans="1:74">
      <c r="N31" s="133"/>
      <c r="U31" s="133"/>
      <c r="AB31" s="183"/>
      <c r="AC31" s="183"/>
      <c r="BH31" s="64"/>
      <c r="BJ31" s="64"/>
      <c r="BU31" s="187"/>
    </row>
    <row r="32" spans="1:74">
      <c r="BH32" s="64"/>
      <c r="BJ32" s="64"/>
      <c r="BU32" s="187"/>
    </row>
    <row r="33" spans="60:73">
      <c r="BH33" s="64"/>
      <c r="BJ33" s="64"/>
      <c r="BU33" s="187"/>
    </row>
    <row r="34" spans="60:73">
      <c r="BH34" s="64"/>
      <c r="BJ34" s="64"/>
      <c r="BU34" s="187"/>
    </row>
    <row r="35" spans="60:73">
      <c r="BH35" s="64"/>
      <c r="BJ35" s="64"/>
      <c r="BU35" s="187"/>
    </row>
    <row r="36" spans="60:73">
      <c r="BH36" s="64"/>
      <c r="BU36" s="187"/>
    </row>
    <row r="37" spans="60:73">
      <c r="BH37" s="64"/>
      <c r="BU37" s="187"/>
    </row>
    <row r="38" spans="60:73">
      <c r="BH38" s="64"/>
      <c r="BU38" s="187"/>
    </row>
    <row r="39" spans="60:73">
      <c r="BH39" s="64"/>
      <c r="BU39" s="187"/>
    </row>
    <row r="40" spans="60:73">
      <c r="BH40" s="64"/>
      <c r="BU40" s="187"/>
    </row>
    <row r="41" spans="60:73">
      <c r="BU41" s="187"/>
    </row>
    <row r="42" spans="60:73">
      <c r="BU42" s="187"/>
    </row>
    <row r="43" spans="60:73">
      <c r="BU43" s="187"/>
    </row>
    <row r="44" spans="60:73">
      <c r="BU44" s="187"/>
    </row>
    <row r="45" spans="60:73">
      <c r="BU45" s="187"/>
    </row>
    <row r="46" spans="60:73">
      <c r="BU46" s="187"/>
    </row>
    <row r="47" spans="60:73">
      <c r="BU47" s="187"/>
    </row>
    <row r="48" spans="60:73">
      <c r="BU48" s="187"/>
    </row>
    <row r="49" spans="73:73">
      <c r="BU49" s="187"/>
    </row>
    <row r="50" spans="73:73">
      <c r="BU50" s="187"/>
    </row>
    <row r="51" spans="73:73">
      <c r="BU51" s="187"/>
    </row>
    <row r="52" spans="73:73">
      <c r="BU52" s="187"/>
    </row>
    <row r="53" spans="73:73">
      <c r="BU53" s="187"/>
    </row>
    <row r="54" spans="73:73">
      <c r="BU54" s="187"/>
    </row>
    <row r="55" spans="73:73">
      <c r="BU55" s="187"/>
    </row>
    <row r="56" spans="73:73">
      <c r="BU56" s="187"/>
    </row>
    <row r="57" spans="73:73">
      <c r="BU57" s="187"/>
    </row>
    <row r="58" spans="73:73">
      <c r="BU58" s="187"/>
    </row>
    <row r="59" spans="73:73">
      <c r="BU59" s="187"/>
    </row>
    <row r="60" spans="73:73">
      <c r="BU60" s="187"/>
    </row>
    <row r="61" spans="73:73">
      <c r="BU61" s="187"/>
    </row>
    <row r="62" spans="73:73">
      <c r="BU62" s="187"/>
    </row>
    <row r="63" spans="73:73">
      <c r="BU63" s="187"/>
    </row>
    <row r="64" spans="73:73">
      <c r="BU64" s="187"/>
    </row>
    <row r="65" spans="73:73">
      <c r="BU65" s="187"/>
    </row>
    <row r="66" spans="73:73">
      <c r="BU66" s="187"/>
    </row>
    <row r="67" spans="73:73">
      <c r="BU67" s="187"/>
    </row>
    <row r="68" spans="73:73">
      <c r="BU68" s="187"/>
    </row>
    <row r="69" spans="73:73">
      <c r="BU69" s="187"/>
    </row>
    <row r="70" spans="73:73">
      <c r="BU70" s="187"/>
    </row>
    <row r="71" spans="73:73">
      <c r="BU71" s="187"/>
    </row>
    <row r="72" spans="73:73">
      <c r="BU72" s="187"/>
    </row>
    <row r="73" spans="73:73">
      <c r="BU73" s="187"/>
    </row>
    <row r="74" spans="73:73">
      <c r="BU74" s="187"/>
    </row>
    <row r="75" spans="73:73">
      <c r="BU75" s="187"/>
    </row>
    <row r="76" spans="73:73">
      <c r="BU76" s="187"/>
    </row>
    <row r="77" spans="73:73">
      <c r="BU77" s="187"/>
    </row>
    <row r="78" spans="73:73">
      <c r="BU78" s="187"/>
    </row>
    <row r="79" spans="73:73">
      <c r="BU79" s="187"/>
    </row>
    <row r="80" spans="73:73">
      <c r="BU80" s="187"/>
    </row>
    <row r="81" spans="73:73">
      <c r="BU81" s="187"/>
    </row>
    <row r="82" spans="73:73">
      <c r="BU82" s="187"/>
    </row>
    <row r="83" spans="73:73">
      <c r="BU83" s="187"/>
    </row>
    <row r="84" spans="73:73">
      <c r="BU84" s="187"/>
    </row>
    <row r="85" spans="73:73">
      <c r="BU85" s="187"/>
    </row>
    <row r="86" spans="73:73">
      <c r="BU86" s="187"/>
    </row>
    <row r="87" spans="73:73">
      <c r="BU87" s="187"/>
    </row>
    <row r="88" spans="73:73">
      <c r="BU88" s="187"/>
    </row>
    <row r="89" spans="73:73">
      <c r="BU89" s="187"/>
    </row>
    <row r="90" spans="73:73">
      <c r="BU90" s="187"/>
    </row>
    <row r="91" spans="73:73">
      <c r="BU91" s="187"/>
    </row>
    <row r="92" spans="73:73">
      <c r="BU92" s="187"/>
    </row>
    <row r="93" spans="73:73">
      <c r="BU93" s="187"/>
    </row>
    <row r="94" spans="73:73">
      <c r="BU94" s="187"/>
    </row>
    <row r="95" spans="73:73">
      <c r="BU95" s="187"/>
    </row>
    <row r="96" spans="73:73">
      <c r="BU96" s="187"/>
    </row>
    <row r="97" spans="73:73">
      <c r="BU97" s="187"/>
    </row>
    <row r="98" spans="73:73">
      <c r="BU98" s="187"/>
    </row>
    <row r="99" spans="73:73">
      <c r="BU99" s="187"/>
    </row>
    <row r="100" spans="73:73">
      <c r="BU100" s="187"/>
    </row>
    <row r="101" spans="73:73">
      <c r="BU101" s="187"/>
    </row>
    <row r="102" spans="73:73">
      <c r="BU102" s="187"/>
    </row>
    <row r="103" spans="73:73">
      <c r="BU103" s="187"/>
    </row>
    <row r="104" spans="73:73">
      <c r="BU104" s="187"/>
    </row>
    <row r="105" spans="73:73">
      <c r="BU105" s="187"/>
    </row>
    <row r="106" spans="73:73">
      <c r="BU106" s="187"/>
    </row>
    <row r="107" spans="73:73">
      <c r="BU107" s="187"/>
    </row>
    <row r="108" spans="73:73">
      <c r="BU108" s="187"/>
    </row>
    <row r="109" spans="73:73">
      <c r="BU109" s="187"/>
    </row>
    <row r="110" spans="73:73">
      <c r="BU110" s="187"/>
    </row>
    <row r="111" spans="73:73">
      <c r="BU111" s="187"/>
    </row>
    <row r="112" spans="73:73">
      <c r="BU112" s="187"/>
    </row>
    <row r="113" spans="73:73">
      <c r="BU113" s="187"/>
    </row>
    <row r="114" spans="73:73">
      <c r="BU114" s="187"/>
    </row>
    <row r="115" spans="73:73">
      <c r="BU115" s="187"/>
    </row>
    <row r="116" spans="73:73">
      <c r="BU116" s="187"/>
    </row>
    <row r="117" spans="73:73">
      <c r="BU117" s="187"/>
    </row>
    <row r="118" spans="73:73">
      <c r="BU118" s="187"/>
    </row>
    <row r="119" spans="73:73">
      <c r="BU119" s="187"/>
    </row>
    <row r="120" spans="73:73">
      <c r="BU120" s="187"/>
    </row>
    <row r="121" spans="73:73">
      <c r="BU121" s="187"/>
    </row>
    <row r="122" spans="73:73">
      <c r="BU122" s="187"/>
    </row>
    <row r="123" spans="73:73">
      <c r="BU123" s="187"/>
    </row>
    <row r="124" spans="73:73">
      <c r="BU124" s="187"/>
    </row>
    <row r="125" spans="73:73">
      <c r="BU125" s="187"/>
    </row>
    <row r="126" spans="73:73">
      <c r="BU126" s="187"/>
    </row>
    <row r="127" spans="73:73">
      <c r="BU127" s="187"/>
    </row>
    <row r="128" spans="73:73">
      <c r="BU128" s="187"/>
    </row>
    <row r="129" spans="73:73">
      <c r="BU129" s="187"/>
    </row>
    <row r="130" spans="73:73">
      <c r="BU130" s="187"/>
    </row>
    <row r="131" spans="73:73">
      <c r="BU131" s="187"/>
    </row>
    <row r="132" spans="73:73">
      <c r="BU132" s="187"/>
    </row>
    <row r="133" spans="73:73">
      <c r="BU133" s="187"/>
    </row>
    <row r="134" spans="73:73">
      <c r="BU134" s="187"/>
    </row>
    <row r="135" spans="73:73">
      <c r="BU135" s="187"/>
    </row>
    <row r="136" spans="73:73">
      <c r="BU136" s="187"/>
    </row>
    <row r="137" spans="73:73">
      <c r="BU137" s="187"/>
    </row>
    <row r="138" spans="73:73">
      <c r="BU138" s="187"/>
    </row>
    <row r="139" spans="73:73">
      <c r="BU139" s="187"/>
    </row>
    <row r="140" spans="73:73">
      <c r="BU140" s="187"/>
    </row>
    <row r="141" spans="73:73">
      <c r="BU141" s="187"/>
    </row>
    <row r="142" spans="73:73">
      <c r="BU142" s="187"/>
    </row>
    <row r="143" spans="73:73">
      <c r="BU143" s="187"/>
    </row>
    <row r="144" spans="73:73">
      <c r="BU144" s="187"/>
    </row>
    <row r="145" spans="73:73">
      <c r="BU145" s="187"/>
    </row>
    <row r="146" spans="73:73">
      <c r="BU146" s="187"/>
    </row>
    <row r="147" spans="73:73">
      <c r="BU147" s="187"/>
    </row>
    <row r="148" spans="73:73">
      <c r="BU148" s="187"/>
    </row>
    <row r="149" spans="73:73">
      <c r="BU149" s="187"/>
    </row>
    <row r="150" spans="73:73">
      <c r="BU150" s="187"/>
    </row>
    <row r="151" spans="73:73">
      <c r="BU151" s="187"/>
    </row>
    <row r="152" spans="73:73">
      <c r="BU152" s="187"/>
    </row>
    <row r="153" spans="73:73">
      <c r="BU153" s="187"/>
    </row>
    <row r="154" spans="73:73">
      <c r="BU154" s="187"/>
    </row>
    <row r="155" spans="73:73">
      <c r="BU155" s="187"/>
    </row>
    <row r="156" spans="73:73">
      <c r="BU156" s="187"/>
    </row>
    <row r="157" spans="73:73">
      <c r="BU157" s="187"/>
    </row>
    <row r="158" spans="73:73">
      <c r="BU158" s="187"/>
    </row>
    <row r="159" spans="73:73">
      <c r="BU159" s="187"/>
    </row>
    <row r="160" spans="73:73">
      <c r="BU160" s="187"/>
    </row>
    <row r="161" spans="73:73">
      <c r="BU161" s="187"/>
    </row>
    <row r="162" spans="73:73">
      <c r="BU162" s="187"/>
    </row>
    <row r="163" spans="73:73">
      <c r="BU163" s="187"/>
    </row>
    <row r="164" spans="73:73">
      <c r="BU164" s="187"/>
    </row>
    <row r="165" spans="73:73">
      <c r="BU165" s="187"/>
    </row>
    <row r="166" spans="73:73">
      <c r="BU166" s="187"/>
    </row>
    <row r="167" spans="73:73">
      <c r="BU167" s="187"/>
    </row>
    <row r="168" spans="73:73">
      <c r="BU168" s="187"/>
    </row>
    <row r="169" spans="73:73">
      <c r="BU169" s="187"/>
    </row>
    <row r="170" spans="73:73">
      <c r="BU170" s="187"/>
    </row>
    <row r="171" spans="73:73">
      <c r="BU171" s="187"/>
    </row>
    <row r="172" spans="73:73">
      <c r="BU172" s="187"/>
    </row>
    <row r="173" spans="73:73">
      <c r="BU173" s="187"/>
    </row>
    <row r="174" spans="73:73">
      <c r="BU174" s="187"/>
    </row>
    <row r="175" spans="73:73">
      <c r="BU175" s="187"/>
    </row>
    <row r="176" spans="73:73">
      <c r="BU176" s="187"/>
    </row>
    <row r="177" spans="73:73">
      <c r="BU177" s="187"/>
    </row>
    <row r="178" spans="73:73">
      <c r="BU178" s="187"/>
    </row>
    <row r="179" spans="73:73">
      <c r="BU179" s="187"/>
    </row>
    <row r="180" spans="73:73">
      <c r="BU180" s="187"/>
    </row>
    <row r="181" spans="73:73">
      <c r="BU181" s="187"/>
    </row>
    <row r="182" spans="73:73">
      <c r="BU182" s="187"/>
    </row>
    <row r="183" spans="73:73">
      <c r="BU183" s="187"/>
    </row>
    <row r="184" spans="73:73">
      <c r="BU184" s="187"/>
    </row>
    <row r="185" spans="73:73">
      <c r="BU185" s="187"/>
    </row>
    <row r="186" spans="73:73">
      <c r="BU186" s="187"/>
    </row>
    <row r="187" spans="73:73">
      <c r="BU187" s="187"/>
    </row>
    <row r="188" spans="73:73">
      <c r="BU188" s="187"/>
    </row>
    <row r="189" spans="73:73">
      <c r="BU189" s="187"/>
    </row>
    <row r="190" spans="73:73">
      <c r="BU190" s="187"/>
    </row>
    <row r="191" spans="73:73">
      <c r="BU191" s="187"/>
    </row>
    <row r="192" spans="73:73">
      <c r="BU192" s="187"/>
    </row>
    <row r="193" spans="73:73">
      <c r="BU193" s="187"/>
    </row>
    <row r="194" spans="73:73">
      <c r="BU194" s="187"/>
    </row>
    <row r="195" spans="73:73">
      <c r="BU195" s="187"/>
    </row>
    <row r="196" spans="73:73">
      <c r="BU196" s="187"/>
    </row>
    <row r="197" spans="73:73">
      <c r="BU197" s="187"/>
    </row>
    <row r="198" spans="73:73">
      <c r="BU198" s="187"/>
    </row>
    <row r="199" spans="73:73">
      <c r="BU199" s="187"/>
    </row>
    <row r="200" spans="73:73">
      <c r="BU200" s="187"/>
    </row>
    <row r="201" spans="73:73">
      <c r="BU201" s="187"/>
    </row>
    <row r="202" spans="73:73">
      <c r="BU202" s="187"/>
    </row>
    <row r="203" spans="73:73">
      <c r="BU203" s="187"/>
    </row>
    <row r="204" spans="73:73">
      <c r="BU204" s="187"/>
    </row>
    <row r="205" spans="73:73">
      <c r="BU205" s="187"/>
    </row>
    <row r="206" spans="73:73">
      <c r="BU206" s="187"/>
    </row>
    <row r="207" spans="73:73">
      <c r="BU207" s="187"/>
    </row>
    <row r="208" spans="73:73">
      <c r="BU208" s="187"/>
    </row>
    <row r="209" spans="73:73">
      <c r="BU209" s="187"/>
    </row>
    <row r="210" spans="73:73">
      <c r="BU210" s="187"/>
    </row>
    <row r="211" spans="73:73">
      <c r="BU211" s="187"/>
    </row>
    <row r="212" spans="73:73">
      <c r="BU212" s="187"/>
    </row>
    <row r="213" spans="73:73">
      <c r="BU213" s="187"/>
    </row>
    <row r="214" spans="73:73">
      <c r="BU214" s="187"/>
    </row>
    <row r="215" spans="73:73">
      <c r="BU215" s="187"/>
    </row>
    <row r="216" spans="73:73">
      <c r="BU216" s="187"/>
    </row>
    <row r="217" spans="73:73">
      <c r="BU217" s="187"/>
    </row>
    <row r="218" spans="73:73">
      <c r="BU218" s="187"/>
    </row>
    <row r="219" spans="73:73">
      <c r="BU219" s="187"/>
    </row>
    <row r="220" spans="73:73">
      <c r="BU220" s="187"/>
    </row>
    <row r="221" spans="73:73">
      <c r="BU221" s="187"/>
    </row>
    <row r="222" spans="73:73">
      <c r="BU222" s="187"/>
    </row>
    <row r="223" spans="73:73">
      <c r="BU223" s="187"/>
    </row>
    <row r="224" spans="73:73">
      <c r="BU224" s="187"/>
    </row>
    <row r="225" spans="73:73">
      <c r="BU225" s="187"/>
    </row>
    <row r="226" spans="73:73">
      <c r="BU226" s="187"/>
    </row>
    <row r="227" spans="73:73">
      <c r="BU227" s="187"/>
    </row>
    <row r="228" spans="73:73">
      <c r="BU228" s="187"/>
    </row>
    <row r="229" spans="73:73">
      <c r="BU229" s="187"/>
    </row>
    <row r="230" spans="73:73">
      <c r="BU230" s="187"/>
    </row>
    <row r="231" spans="73:73">
      <c r="BU231" s="187"/>
    </row>
    <row r="232" spans="73:73">
      <c r="BU232" s="187"/>
    </row>
    <row r="233" spans="73:73">
      <c r="BU233" s="187"/>
    </row>
    <row r="234" spans="73:73">
      <c r="BU234" s="187"/>
    </row>
    <row r="235" spans="73:73">
      <c r="BU235" s="187"/>
    </row>
    <row r="236" spans="73:73">
      <c r="BU236" s="187"/>
    </row>
    <row r="237" spans="73:73">
      <c r="BU237" s="187"/>
    </row>
    <row r="238" spans="73:73">
      <c r="BU238" s="187"/>
    </row>
    <row r="239" spans="73:73">
      <c r="BU239" s="187"/>
    </row>
    <row r="240" spans="73:73">
      <c r="BU240" s="187"/>
    </row>
    <row r="241" spans="73:73">
      <c r="BU241" s="187"/>
    </row>
    <row r="242" spans="73:73">
      <c r="BU242" s="187"/>
    </row>
    <row r="243" spans="73:73">
      <c r="BU243" s="187"/>
    </row>
    <row r="244" spans="73:73">
      <c r="BU244" s="187"/>
    </row>
    <row r="245" spans="73:73">
      <c r="BU245" s="187"/>
    </row>
    <row r="246" spans="73:73">
      <c r="BU246" s="187"/>
    </row>
    <row r="247" spans="73:73">
      <c r="BU247" s="187"/>
    </row>
    <row r="248" spans="73:73">
      <c r="BU248" s="187"/>
    </row>
    <row r="249" spans="73:73">
      <c r="BU249" s="187"/>
    </row>
    <row r="250" spans="73:73">
      <c r="BU250" s="187"/>
    </row>
    <row r="251" spans="73:73">
      <c r="BU251" s="187"/>
    </row>
    <row r="252" spans="73:73">
      <c r="BU252" s="187"/>
    </row>
    <row r="253" spans="73:73">
      <c r="BU253" s="187"/>
    </row>
    <row r="254" spans="73:73">
      <c r="BU254" s="187"/>
    </row>
    <row r="255" spans="73:73">
      <c r="BU255" s="187"/>
    </row>
    <row r="256" spans="73:73">
      <c r="BU256" s="187"/>
    </row>
    <row r="257" spans="73:73">
      <c r="BU257" s="187"/>
    </row>
    <row r="258" spans="73:73">
      <c r="BU258" s="187"/>
    </row>
    <row r="259" spans="73:73">
      <c r="BU259" s="187"/>
    </row>
    <row r="260" spans="73:73">
      <c r="BU260" s="187"/>
    </row>
    <row r="261" spans="73:73">
      <c r="BU261" s="187"/>
    </row>
    <row r="262" spans="73:73">
      <c r="BU262" s="187"/>
    </row>
    <row r="263" spans="73:73">
      <c r="BU263" s="187"/>
    </row>
    <row r="264" spans="73:73">
      <c r="BU264" s="187"/>
    </row>
    <row r="265" spans="73:73">
      <c r="BU265" s="187"/>
    </row>
    <row r="266" spans="73:73">
      <c r="BU266" s="187"/>
    </row>
    <row r="267" spans="73:73">
      <c r="BU267" s="187"/>
    </row>
    <row r="268" spans="73:73">
      <c r="BU268" s="187"/>
    </row>
    <row r="269" spans="73:73">
      <c r="BU269" s="187"/>
    </row>
    <row r="270" spans="73:73">
      <c r="BU270" s="187"/>
    </row>
    <row r="271" spans="73:73">
      <c r="BU271" s="187"/>
    </row>
    <row r="272" spans="73:73">
      <c r="BU272" s="187"/>
    </row>
    <row r="273" spans="73:73">
      <c r="BU273" s="187"/>
    </row>
    <row r="274" spans="73:73">
      <c r="BU274" s="187"/>
    </row>
    <row r="275" spans="73:73">
      <c r="BU275" s="187"/>
    </row>
    <row r="276" spans="73:73">
      <c r="BU276" s="187"/>
    </row>
    <row r="277" spans="73:73">
      <c r="BU277" s="187"/>
    </row>
    <row r="278" spans="73:73">
      <c r="BU278" s="187"/>
    </row>
    <row r="279" spans="73:73">
      <c r="BU279" s="187"/>
    </row>
    <row r="280" spans="73:73">
      <c r="BU280" s="187"/>
    </row>
    <row r="281" spans="73:73">
      <c r="BU281" s="187"/>
    </row>
    <row r="282" spans="73:73">
      <c r="BU282" s="187"/>
    </row>
    <row r="283" spans="73:73">
      <c r="BU283" s="187"/>
    </row>
    <row r="284" spans="73:73">
      <c r="BU284" s="187"/>
    </row>
    <row r="285" spans="73:73">
      <c r="BU285" s="187"/>
    </row>
    <row r="286" spans="73:73">
      <c r="BU286" s="187"/>
    </row>
    <row r="287" spans="73:73">
      <c r="BU287" s="187"/>
    </row>
    <row r="288" spans="73:73">
      <c r="BU288" s="187"/>
    </row>
    <row r="289" spans="73:73">
      <c r="BU289" s="187"/>
    </row>
    <row r="290" spans="73:73">
      <c r="BU290" s="187"/>
    </row>
    <row r="291" spans="73:73">
      <c r="BU291" s="187"/>
    </row>
    <row r="292" spans="73:73">
      <c r="BU292" s="187"/>
    </row>
    <row r="293" spans="73:73">
      <c r="BU293" s="187"/>
    </row>
    <row r="294" spans="73:73">
      <c r="BU294" s="187"/>
    </row>
    <row r="295" spans="73:73">
      <c r="BU295" s="187"/>
    </row>
    <row r="296" spans="73:73">
      <c r="BU296" s="187"/>
    </row>
    <row r="297" spans="73:73">
      <c r="BU297" s="187"/>
    </row>
    <row r="298" spans="73:73">
      <c r="BU298" s="187"/>
    </row>
    <row r="299" spans="73:73">
      <c r="BU299" s="187"/>
    </row>
    <row r="300" spans="73:73">
      <c r="BU300" s="187"/>
    </row>
    <row r="301" spans="73:73">
      <c r="BU301" s="187"/>
    </row>
    <row r="302" spans="73:73">
      <c r="BU302" s="187"/>
    </row>
    <row r="303" spans="73:73">
      <c r="BU303" s="187"/>
    </row>
    <row r="304" spans="73:73">
      <c r="BU304" s="187"/>
    </row>
    <row r="305" spans="73:73">
      <c r="BU305" s="187"/>
    </row>
    <row r="306" spans="73:73">
      <c r="BU306" s="187"/>
    </row>
    <row r="307" spans="73:73">
      <c r="BU307" s="187"/>
    </row>
    <row r="308" spans="73:73">
      <c r="BU308" s="187"/>
    </row>
    <row r="309" spans="73:73">
      <c r="BU309" s="187"/>
    </row>
    <row r="310" spans="73:73">
      <c r="BU310" s="187"/>
    </row>
    <row r="311" spans="73:73">
      <c r="BU311" s="187"/>
    </row>
    <row r="312" spans="73:73">
      <c r="BU312" s="187"/>
    </row>
    <row r="313" spans="73:73">
      <c r="BU313" s="187"/>
    </row>
    <row r="314" spans="73:73">
      <c r="BU314" s="187"/>
    </row>
    <row r="315" spans="73:73">
      <c r="BU315" s="187"/>
    </row>
    <row r="316" spans="73:73">
      <c r="BU316" s="187"/>
    </row>
    <row r="317" spans="73:73">
      <c r="BU317" s="187"/>
    </row>
    <row r="318" spans="73:73">
      <c r="BU318" s="187"/>
    </row>
    <row r="319" spans="73:73">
      <c r="BU319" s="187"/>
    </row>
    <row r="320" spans="73:73">
      <c r="BU320" s="187"/>
    </row>
    <row r="321" spans="73:73">
      <c r="BU321" s="187"/>
    </row>
    <row r="322" spans="73:73">
      <c r="BU322" s="187"/>
    </row>
    <row r="323" spans="73:73">
      <c r="BU323" s="187"/>
    </row>
    <row r="324" spans="73:73">
      <c r="BU324" s="187"/>
    </row>
    <row r="325" spans="73:73">
      <c r="BU325" s="187"/>
    </row>
    <row r="326" spans="73:73">
      <c r="BU326" s="187"/>
    </row>
    <row r="327" spans="73:73">
      <c r="BU327" s="187"/>
    </row>
    <row r="328" spans="73:73">
      <c r="BU328" s="187"/>
    </row>
    <row r="329" spans="73:73">
      <c r="BU329" s="187"/>
    </row>
    <row r="330" spans="73:73">
      <c r="BU330" s="187"/>
    </row>
    <row r="331" spans="73:73">
      <c r="BU331" s="187"/>
    </row>
    <row r="332" spans="73:73">
      <c r="BU332" s="187"/>
    </row>
    <row r="333" spans="73:73">
      <c r="BU333" s="187"/>
    </row>
    <row r="334" spans="73:73">
      <c r="BU334" s="187"/>
    </row>
    <row r="335" spans="73:73">
      <c r="BU335" s="187"/>
    </row>
    <row r="336" spans="73:73">
      <c r="BU336" s="187"/>
    </row>
    <row r="337" spans="73:73">
      <c r="BU337" s="187"/>
    </row>
    <row r="338" spans="73:73">
      <c r="BU338" s="187"/>
    </row>
    <row r="339" spans="73:73">
      <c r="BU339" s="187"/>
    </row>
    <row r="340" spans="73:73">
      <c r="BU340" s="187"/>
    </row>
    <row r="341" spans="73:73">
      <c r="BU341" s="187"/>
    </row>
    <row r="342" spans="73:73">
      <c r="BU342" s="187"/>
    </row>
    <row r="343" spans="73:73">
      <c r="BU343" s="187"/>
    </row>
    <row r="344" spans="73:73">
      <c r="BU344" s="187"/>
    </row>
    <row r="345" spans="73:73">
      <c r="BU345" s="187"/>
    </row>
    <row r="346" spans="73:73">
      <c r="BU346" s="187"/>
    </row>
    <row r="347" spans="73:73">
      <c r="BU347" s="187"/>
    </row>
    <row r="348" spans="73:73">
      <c r="BU348" s="187"/>
    </row>
    <row r="349" spans="73:73">
      <c r="BU349" s="187"/>
    </row>
    <row r="350" spans="73:73">
      <c r="BU350" s="187"/>
    </row>
    <row r="351" spans="73:73">
      <c r="BU351" s="187"/>
    </row>
    <row r="352" spans="73:73">
      <c r="BU352" s="187"/>
    </row>
    <row r="353" spans="73:73">
      <c r="BU353" s="187"/>
    </row>
    <row r="354" spans="73:73">
      <c r="BU354" s="187"/>
    </row>
    <row r="355" spans="73:73">
      <c r="BU355" s="187"/>
    </row>
    <row r="356" spans="73:73">
      <c r="BU356" s="187"/>
    </row>
    <row r="357" spans="73:73">
      <c r="BU357" s="187"/>
    </row>
    <row r="358" spans="73:73">
      <c r="BU358" s="187"/>
    </row>
    <row r="359" spans="73:73">
      <c r="BU359" s="187"/>
    </row>
    <row r="360" spans="73:73">
      <c r="BU360" s="187"/>
    </row>
    <row r="361" spans="73:73">
      <c r="BU361" s="187"/>
    </row>
    <row r="362" spans="73:73">
      <c r="BU362" s="187"/>
    </row>
    <row r="363" spans="73:73">
      <c r="BU363" s="187"/>
    </row>
    <row r="364" spans="73:73">
      <c r="BU364" s="187"/>
    </row>
    <row r="365" spans="73:73">
      <c r="BU365" s="187"/>
    </row>
    <row r="366" spans="73:73">
      <c r="BU366" s="187"/>
    </row>
    <row r="367" spans="73:73">
      <c r="BU367" s="187"/>
    </row>
    <row r="368" spans="73:73">
      <c r="BU368" s="187"/>
    </row>
    <row r="369" spans="73:73">
      <c r="BU369" s="187"/>
    </row>
    <row r="370" spans="73:73">
      <c r="BU370" s="187"/>
    </row>
    <row r="371" spans="73:73">
      <c r="BU371" s="187"/>
    </row>
    <row r="372" spans="73:73">
      <c r="BU372" s="187"/>
    </row>
    <row r="373" spans="73:73">
      <c r="BU373" s="187"/>
    </row>
    <row r="374" spans="73:73">
      <c r="BU374" s="187"/>
    </row>
    <row r="375" spans="73:73">
      <c r="BU375" s="187"/>
    </row>
    <row r="376" spans="73:73">
      <c r="BU376" s="187"/>
    </row>
    <row r="377" spans="73:73">
      <c r="BU377" s="187"/>
    </row>
    <row r="378" spans="73:73">
      <c r="BU378" s="187"/>
    </row>
    <row r="379" spans="73:73">
      <c r="BU379" s="187"/>
    </row>
    <row r="380" spans="73:73">
      <c r="BU380" s="187"/>
    </row>
    <row r="381" spans="73:73">
      <c r="BU381" s="187"/>
    </row>
    <row r="382" spans="73:73">
      <c r="BU382" s="187"/>
    </row>
    <row r="383" spans="73:73">
      <c r="BU383" s="187"/>
    </row>
    <row r="384" spans="73:73">
      <c r="BU384" s="187"/>
    </row>
    <row r="385" spans="73:73">
      <c r="BU385" s="187"/>
    </row>
    <row r="386" spans="73:73">
      <c r="BU386" s="187"/>
    </row>
    <row r="387" spans="73:73">
      <c r="BU387" s="187"/>
    </row>
    <row r="388" spans="73:73">
      <c r="BU388" s="187"/>
    </row>
    <row r="389" spans="73:73">
      <c r="BU389" s="187"/>
    </row>
    <row r="390" spans="73:73">
      <c r="BU390" s="187"/>
    </row>
    <row r="391" spans="73:73">
      <c r="BU391" s="187"/>
    </row>
    <row r="392" spans="73:73">
      <c r="BU392" s="187"/>
    </row>
    <row r="393" spans="73:73">
      <c r="BU393" s="187"/>
    </row>
    <row r="394" spans="73:73">
      <c r="BU394" s="187"/>
    </row>
    <row r="395" spans="73:73">
      <c r="BU395" s="187"/>
    </row>
    <row r="396" spans="73:73">
      <c r="BU396" s="187"/>
    </row>
    <row r="397" spans="73:73">
      <c r="BU397" s="187"/>
    </row>
    <row r="398" spans="73:73">
      <c r="BU398" s="187"/>
    </row>
    <row r="399" spans="73:73">
      <c r="BU399" s="187"/>
    </row>
    <row r="400" spans="73:73">
      <c r="BU400" s="187"/>
    </row>
    <row r="401" spans="73:73">
      <c r="BU401" s="187"/>
    </row>
    <row r="402" spans="73:73">
      <c r="BU402" s="187"/>
    </row>
    <row r="403" spans="73:73">
      <c r="BU403" s="187"/>
    </row>
    <row r="404" spans="73:73">
      <c r="BU404" s="187"/>
    </row>
    <row r="405" spans="73:73">
      <c r="BU405" s="187"/>
    </row>
    <row r="406" spans="73:73">
      <c r="BU406" s="187"/>
    </row>
    <row r="407" spans="73:73">
      <c r="BU407" s="187"/>
    </row>
    <row r="408" spans="73:73">
      <c r="BU408" s="187"/>
    </row>
    <row r="409" spans="73:73">
      <c r="BU409" s="187"/>
    </row>
    <row r="410" spans="73:73">
      <c r="BU410" s="187"/>
    </row>
    <row r="411" spans="73:73">
      <c r="BU411" s="187"/>
    </row>
    <row r="412" spans="73:73">
      <c r="BU412" s="187"/>
    </row>
    <row r="413" spans="73:73">
      <c r="BU413" s="187"/>
    </row>
    <row r="414" spans="73:73">
      <c r="BU414" s="187"/>
    </row>
    <row r="415" spans="73:73">
      <c r="BU415" s="187"/>
    </row>
    <row r="416" spans="73:73">
      <c r="BU416" s="187"/>
    </row>
    <row r="417" spans="73:73">
      <c r="BU417" s="187"/>
    </row>
    <row r="418" spans="73:73">
      <c r="BU418" s="187"/>
    </row>
    <row r="419" spans="73:73">
      <c r="BU419" s="187"/>
    </row>
    <row r="420" spans="73:73">
      <c r="BU420" s="187"/>
    </row>
    <row r="421" spans="73:73">
      <c r="BU421" s="187"/>
    </row>
    <row r="422" spans="73:73">
      <c r="BU422" s="187"/>
    </row>
    <row r="423" spans="73:73">
      <c r="BU423" s="187"/>
    </row>
    <row r="424" spans="73:73">
      <c r="BU424" s="187"/>
    </row>
    <row r="425" spans="73:73">
      <c r="BU425" s="187"/>
    </row>
    <row r="426" spans="73:73">
      <c r="BU426" s="187"/>
    </row>
    <row r="427" spans="73:73">
      <c r="BU427" s="187"/>
    </row>
    <row r="428" spans="73:73">
      <c r="BU428" s="187"/>
    </row>
    <row r="429" spans="73:73">
      <c r="BU429" s="187"/>
    </row>
    <row r="430" spans="73:73">
      <c r="BU430" s="187"/>
    </row>
    <row r="431" spans="73:73">
      <c r="BU431" s="187"/>
    </row>
    <row r="432" spans="73:73">
      <c r="BU432" s="187"/>
    </row>
    <row r="433" spans="73:73">
      <c r="BU433" s="187"/>
    </row>
    <row r="434" spans="73:73">
      <c r="BU434" s="187"/>
    </row>
    <row r="435" spans="73:73">
      <c r="BU435" s="187"/>
    </row>
    <row r="436" spans="73:73">
      <c r="BU436" s="187"/>
    </row>
    <row r="437" spans="73:73">
      <c r="BU437" s="187"/>
    </row>
    <row r="438" spans="73:73">
      <c r="BU438" s="187"/>
    </row>
    <row r="439" spans="73:73">
      <c r="BU439" s="187"/>
    </row>
    <row r="440" spans="73:73">
      <c r="BU440" s="187"/>
    </row>
    <row r="441" spans="73:73">
      <c r="BU441" s="187"/>
    </row>
    <row r="442" spans="73:73">
      <c r="BU442" s="187"/>
    </row>
    <row r="443" spans="73:73">
      <c r="BU443" s="187"/>
    </row>
    <row r="444" spans="73:73">
      <c r="BU444" s="187"/>
    </row>
    <row r="445" spans="73:73">
      <c r="BU445" s="187"/>
    </row>
    <row r="446" spans="73:73">
      <c r="BU446" s="187"/>
    </row>
    <row r="447" spans="73:73">
      <c r="BU447" s="187"/>
    </row>
    <row r="448" spans="73:73">
      <c r="BU448" s="187"/>
    </row>
    <row r="449" spans="73:73">
      <c r="BU449" s="187"/>
    </row>
    <row r="450" spans="73:73">
      <c r="BU450" s="187"/>
    </row>
    <row r="451" spans="73:73">
      <c r="BU451" s="187"/>
    </row>
    <row r="452" spans="73:73">
      <c r="BU452" s="187"/>
    </row>
    <row r="453" spans="73:73">
      <c r="BU453" s="187"/>
    </row>
    <row r="454" spans="73:73">
      <c r="BU454" s="187"/>
    </row>
    <row r="455" spans="73:73">
      <c r="BU455" s="187"/>
    </row>
    <row r="456" spans="73:73">
      <c r="BU456" s="187"/>
    </row>
    <row r="457" spans="73:73">
      <c r="BU457" s="187"/>
    </row>
    <row r="458" spans="73:73">
      <c r="BU458" s="187"/>
    </row>
    <row r="459" spans="73:73">
      <c r="BU459" s="187"/>
    </row>
    <row r="460" spans="73:73">
      <c r="BU460" s="187"/>
    </row>
    <row r="461" spans="73:73">
      <c r="BU461" s="187"/>
    </row>
    <row r="462" spans="73:73">
      <c r="BU462" s="187"/>
    </row>
    <row r="463" spans="73:73">
      <c r="BU463" s="187"/>
    </row>
    <row r="464" spans="73:73">
      <c r="BU464" s="187"/>
    </row>
    <row r="465" spans="73:73">
      <c r="BU465" s="187"/>
    </row>
    <row r="466" spans="73:73">
      <c r="BU466" s="187"/>
    </row>
    <row r="467" spans="73:73">
      <c r="BU467" s="187"/>
    </row>
    <row r="468" spans="73:73">
      <c r="BU468" s="187"/>
    </row>
    <row r="469" spans="73:73">
      <c r="BU469" s="187"/>
    </row>
    <row r="470" spans="73:73">
      <c r="BU470" s="187"/>
    </row>
    <row r="471" spans="73:73">
      <c r="BU471" s="187"/>
    </row>
    <row r="472" spans="73:73">
      <c r="BU472" s="187"/>
    </row>
    <row r="473" spans="73:73">
      <c r="BU473" s="187"/>
    </row>
    <row r="474" spans="73:73">
      <c r="BU474" s="187"/>
    </row>
    <row r="475" spans="73:73">
      <c r="BU475" s="187"/>
    </row>
    <row r="476" spans="73:73">
      <c r="BU476" s="187"/>
    </row>
    <row r="477" spans="73:73">
      <c r="BU477" s="187"/>
    </row>
    <row r="478" spans="73:73">
      <c r="BU478" s="187"/>
    </row>
    <row r="479" spans="73:73">
      <c r="BU479" s="187"/>
    </row>
    <row r="480" spans="73:73">
      <c r="BU480" s="187"/>
    </row>
    <row r="481" spans="73:73">
      <c r="BU481" s="187"/>
    </row>
    <row r="482" spans="73:73">
      <c r="BU482" s="187"/>
    </row>
    <row r="483" spans="73:73">
      <c r="BU483" s="187"/>
    </row>
    <row r="484" spans="73:73">
      <c r="BU484" s="187"/>
    </row>
    <row r="485" spans="73:73">
      <c r="BU485" s="187"/>
    </row>
    <row r="486" spans="73:73">
      <c r="BU486" s="187"/>
    </row>
    <row r="487" spans="73:73">
      <c r="BU487" s="187"/>
    </row>
    <row r="488" spans="73:73">
      <c r="BU488" s="187"/>
    </row>
    <row r="489" spans="73:73">
      <c r="BU489" s="187"/>
    </row>
    <row r="490" spans="73:73">
      <c r="BU490" s="187"/>
    </row>
    <row r="491" spans="73:73">
      <c r="BU491" s="187"/>
    </row>
    <row r="492" spans="73:73">
      <c r="BU492" s="187"/>
    </row>
    <row r="493" spans="73:73">
      <c r="BU493" s="187"/>
    </row>
    <row r="494" spans="73:73">
      <c r="BU494" s="187"/>
    </row>
    <row r="495" spans="73:73">
      <c r="BU495" s="187"/>
    </row>
    <row r="496" spans="73:73">
      <c r="BU496" s="187"/>
    </row>
    <row r="497" spans="73:73">
      <c r="BU497" s="187"/>
    </row>
    <row r="498" spans="73:73">
      <c r="BU498" s="187"/>
    </row>
    <row r="499" spans="73:73">
      <c r="BU499" s="187"/>
    </row>
    <row r="500" spans="73:73">
      <c r="BU500" s="187"/>
    </row>
    <row r="501" spans="73:73">
      <c r="BU501" s="187"/>
    </row>
    <row r="502" spans="73:73">
      <c r="BU502" s="187"/>
    </row>
    <row r="503" spans="73:73">
      <c r="BU503" s="187"/>
    </row>
    <row r="504" spans="73:73">
      <c r="BU504" s="187"/>
    </row>
    <row r="505" spans="73:73">
      <c r="BU505" s="187"/>
    </row>
    <row r="506" spans="73:73">
      <c r="BU506" s="187"/>
    </row>
    <row r="507" spans="73:73">
      <c r="BU507" s="187"/>
    </row>
    <row r="508" spans="73:73">
      <c r="BU508" s="187"/>
    </row>
    <row r="509" spans="73:73">
      <c r="BU509" s="187"/>
    </row>
    <row r="510" spans="73:73">
      <c r="BU510" s="187"/>
    </row>
    <row r="511" spans="73:73">
      <c r="BU511" s="187"/>
    </row>
    <row r="512" spans="73:73">
      <c r="BU512" s="187"/>
    </row>
    <row r="513" spans="73:73">
      <c r="BU513" s="187"/>
    </row>
    <row r="514" spans="73:73">
      <c r="BU514" s="187"/>
    </row>
    <row r="515" spans="73:73">
      <c r="BU515" s="187"/>
    </row>
    <row r="516" spans="73:73">
      <c r="BU516" s="187"/>
    </row>
    <row r="517" spans="73:73">
      <c r="BU517" s="187"/>
    </row>
    <row r="518" spans="73:73">
      <c r="BU518" s="187"/>
    </row>
    <row r="519" spans="73:73">
      <c r="BU519" s="187"/>
    </row>
    <row r="520" spans="73:73">
      <c r="BU520" s="187"/>
    </row>
    <row r="521" spans="73:73">
      <c r="BU521" s="187"/>
    </row>
    <row r="522" spans="73:73">
      <c r="BU522" s="187"/>
    </row>
    <row r="523" spans="73:73">
      <c r="BU523" s="187"/>
    </row>
    <row r="524" spans="73:73">
      <c r="BU524" s="187"/>
    </row>
    <row r="525" spans="73:73">
      <c r="BU525" s="187"/>
    </row>
    <row r="526" spans="73:73">
      <c r="BU526" s="187"/>
    </row>
    <row r="527" spans="73:73">
      <c r="BU527" s="187"/>
    </row>
    <row r="528" spans="73:73">
      <c r="BU528" s="187"/>
    </row>
    <row r="529" spans="73:73">
      <c r="BU529" s="187"/>
    </row>
    <row r="530" spans="73:73">
      <c r="BU530" s="187"/>
    </row>
    <row r="531" spans="73:73">
      <c r="BU531" s="187"/>
    </row>
    <row r="532" spans="73:73">
      <c r="BU532" s="187"/>
    </row>
    <row r="533" spans="73:73">
      <c r="BU533" s="187"/>
    </row>
    <row r="534" spans="73:73">
      <c r="BU534" s="187"/>
    </row>
    <row r="535" spans="73:73">
      <c r="BU535" s="187"/>
    </row>
    <row r="536" spans="73:73">
      <c r="BU536" s="187"/>
    </row>
    <row r="537" spans="73:73">
      <c r="BU537" s="187"/>
    </row>
    <row r="538" spans="73:73">
      <c r="BU538" s="187"/>
    </row>
    <row r="539" spans="73:73">
      <c r="BU539" s="187"/>
    </row>
    <row r="540" spans="73:73">
      <c r="BU540" s="187"/>
    </row>
    <row r="541" spans="73:73">
      <c r="BU541" s="187"/>
    </row>
    <row r="542" spans="73:73">
      <c r="BU542" s="187"/>
    </row>
    <row r="543" spans="73:73">
      <c r="BU543" s="187"/>
    </row>
    <row r="544" spans="73:73">
      <c r="BU544" s="187"/>
    </row>
    <row r="545" spans="73:73">
      <c r="BU545" s="187"/>
    </row>
    <row r="546" spans="73:73">
      <c r="BU546" s="187"/>
    </row>
    <row r="547" spans="73:73">
      <c r="BU547" s="187"/>
    </row>
    <row r="548" spans="73:73">
      <c r="BU548" s="187"/>
    </row>
    <row r="549" spans="73:73">
      <c r="BU549" s="187"/>
    </row>
    <row r="550" spans="73:73">
      <c r="BU550" s="187"/>
    </row>
    <row r="551" spans="73:73">
      <c r="BU551" s="187"/>
    </row>
    <row r="552" spans="73:73">
      <c r="BU552" s="187"/>
    </row>
    <row r="553" spans="73:73">
      <c r="BU553" s="187"/>
    </row>
    <row r="554" spans="73:73">
      <c r="BU554" s="187"/>
    </row>
    <row r="555" spans="73:73">
      <c r="BU555" s="187"/>
    </row>
    <row r="556" spans="73:73">
      <c r="BU556" s="187"/>
    </row>
    <row r="557" spans="73:73">
      <c r="BU557" s="187"/>
    </row>
    <row r="558" spans="73:73">
      <c r="BU558" s="187"/>
    </row>
    <row r="559" spans="73:73">
      <c r="BU559" s="187"/>
    </row>
    <row r="560" spans="73:73">
      <c r="BU560" s="187"/>
    </row>
    <row r="561" spans="73:73">
      <c r="BU561" s="187"/>
    </row>
    <row r="562" spans="73:73">
      <c r="BU562" s="187"/>
    </row>
    <row r="563" spans="73:73">
      <c r="BU563" s="187"/>
    </row>
    <row r="564" spans="73:73">
      <c r="BU564" s="187"/>
    </row>
    <row r="565" spans="73:73">
      <c r="BU565" s="187"/>
    </row>
    <row r="566" spans="73:73">
      <c r="BU566" s="187"/>
    </row>
    <row r="567" spans="73:73">
      <c r="BU567" s="187"/>
    </row>
    <row r="568" spans="73:73">
      <c r="BU568" s="187"/>
    </row>
    <row r="569" spans="73:73">
      <c r="BU569" s="187"/>
    </row>
    <row r="570" spans="73:73">
      <c r="BU570" s="187"/>
    </row>
    <row r="571" spans="73:73">
      <c r="BU571" s="187"/>
    </row>
    <row r="572" spans="73:73">
      <c r="BU572" s="187"/>
    </row>
    <row r="573" spans="73:73">
      <c r="BU573" s="187"/>
    </row>
    <row r="574" spans="73:73">
      <c r="BU574" s="187"/>
    </row>
    <row r="575" spans="73:73">
      <c r="BU575" s="187"/>
    </row>
    <row r="576" spans="73:73">
      <c r="BU576" s="187"/>
    </row>
    <row r="577" spans="73:73">
      <c r="BU577" s="187"/>
    </row>
    <row r="578" spans="73:73">
      <c r="BU578" s="187"/>
    </row>
    <row r="579" spans="73:73">
      <c r="BU579" s="187"/>
    </row>
    <row r="580" spans="73:73">
      <c r="BU580" s="187"/>
    </row>
    <row r="581" spans="73:73">
      <c r="BU581" s="187"/>
    </row>
    <row r="582" spans="73:73">
      <c r="BU582" s="187"/>
    </row>
    <row r="583" spans="73:73">
      <c r="BU583" s="187"/>
    </row>
    <row r="584" spans="73:73">
      <c r="BU584" s="187"/>
    </row>
    <row r="585" spans="73:73">
      <c r="BU585" s="187"/>
    </row>
    <row r="586" spans="73:73">
      <c r="BU586" s="187"/>
    </row>
    <row r="587" spans="73:73">
      <c r="BU587" s="187"/>
    </row>
    <row r="588" spans="73:73">
      <c r="BU588" s="187"/>
    </row>
    <row r="589" spans="73:73">
      <c r="BU589" s="187"/>
    </row>
    <row r="590" spans="73:73">
      <c r="BU590" s="187"/>
    </row>
    <row r="591" spans="73:73">
      <c r="BU591" s="187"/>
    </row>
    <row r="592" spans="73:73">
      <c r="BU592" s="187"/>
    </row>
    <row r="593" spans="73:73">
      <c r="BU593" s="187"/>
    </row>
    <row r="594" spans="73:73">
      <c r="BU594" s="187"/>
    </row>
    <row r="595" spans="73:73">
      <c r="BU595" s="187"/>
    </row>
    <row r="596" spans="73:73">
      <c r="BU596" s="187"/>
    </row>
    <row r="597" spans="73:73">
      <c r="BU597" s="187"/>
    </row>
    <row r="598" spans="73:73">
      <c r="BU598" s="187"/>
    </row>
    <row r="599" spans="73:73">
      <c r="BU599" s="187"/>
    </row>
    <row r="600" spans="73:73">
      <c r="BU600" s="187"/>
    </row>
    <row r="601" spans="73:73">
      <c r="BU601" s="187"/>
    </row>
    <row r="602" spans="73:73">
      <c r="BU602" s="187"/>
    </row>
    <row r="603" spans="73:73">
      <c r="BU603" s="187"/>
    </row>
    <row r="604" spans="73:73">
      <c r="BU604" s="187"/>
    </row>
    <row r="605" spans="73:73">
      <c r="BU605" s="187"/>
    </row>
    <row r="606" spans="73:73">
      <c r="BU606" s="187"/>
    </row>
    <row r="607" spans="73:73">
      <c r="BU607" s="187"/>
    </row>
    <row r="608" spans="73:73">
      <c r="BU608" s="187"/>
    </row>
    <row r="609" spans="73:73">
      <c r="BU609" s="187"/>
    </row>
    <row r="610" spans="73:73">
      <c r="BU610" s="187"/>
    </row>
    <row r="611" spans="73:73">
      <c r="BU611" s="187"/>
    </row>
    <row r="612" spans="73:73">
      <c r="BU612" s="187"/>
    </row>
    <row r="613" spans="73:73">
      <c r="BU613" s="187"/>
    </row>
    <row r="614" spans="73:73">
      <c r="BU614" s="187"/>
    </row>
    <row r="615" spans="73:73">
      <c r="BU615" s="187"/>
    </row>
    <row r="616" spans="73:73">
      <c r="BU616" s="187"/>
    </row>
    <row r="617" spans="73:73">
      <c r="BU617" s="187"/>
    </row>
    <row r="618" spans="73:73">
      <c r="BU618" s="187"/>
    </row>
    <row r="619" spans="73:73">
      <c r="BU619" s="187"/>
    </row>
    <row r="620" spans="73:73">
      <c r="BU620" s="187"/>
    </row>
    <row r="621" spans="73:73">
      <c r="BU621" s="187"/>
    </row>
    <row r="622" spans="73:73">
      <c r="BU622" s="187"/>
    </row>
    <row r="623" spans="73:73">
      <c r="BU623" s="187"/>
    </row>
    <row r="624" spans="73:73">
      <c r="BU624" s="187"/>
    </row>
    <row r="625" spans="73:73">
      <c r="BU625" s="187"/>
    </row>
    <row r="626" spans="73:73">
      <c r="BU626" s="187"/>
    </row>
    <row r="627" spans="73:73">
      <c r="BU627" s="187"/>
    </row>
    <row r="628" spans="73:73">
      <c r="BU628" s="187"/>
    </row>
    <row r="629" spans="73:73">
      <c r="BU629" s="187"/>
    </row>
    <row r="630" spans="73:73">
      <c r="BU630" s="187"/>
    </row>
    <row r="631" spans="73:73">
      <c r="BU631" s="187"/>
    </row>
    <row r="632" spans="73:73">
      <c r="BU632" s="187"/>
    </row>
    <row r="633" spans="73:73">
      <c r="BU633" s="187"/>
    </row>
    <row r="634" spans="73:73">
      <c r="BU634" s="187"/>
    </row>
    <row r="635" spans="73:73">
      <c r="BU635" s="187"/>
    </row>
    <row r="636" spans="73:73">
      <c r="BU636" s="187"/>
    </row>
    <row r="637" spans="73:73">
      <c r="BU637" s="187"/>
    </row>
    <row r="638" spans="73:73">
      <c r="BU638" s="187"/>
    </row>
    <row r="639" spans="73:73">
      <c r="BU639" s="187"/>
    </row>
    <row r="640" spans="73:73">
      <c r="BU640" s="187"/>
    </row>
    <row r="641" spans="73:73">
      <c r="BU641" s="187"/>
    </row>
    <row r="642" spans="73:73">
      <c r="BU642" s="187"/>
    </row>
    <row r="643" spans="73:73">
      <c r="BU643" s="187"/>
    </row>
    <row r="644" spans="73:73">
      <c r="BU644" s="187"/>
    </row>
    <row r="645" spans="73:73">
      <c r="BU645" s="187"/>
    </row>
    <row r="646" spans="73:73">
      <c r="BU646" s="187"/>
    </row>
    <row r="647" spans="73:73">
      <c r="BU647" s="187"/>
    </row>
    <row r="648" spans="73:73">
      <c r="BU648" s="187"/>
    </row>
    <row r="649" spans="73:73">
      <c r="BU649" s="187"/>
    </row>
    <row r="650" spans="73:73">
      <c r="BU650" s="187"/>
    </row>
    <row r="651" spans="73:73">
      <c r="BU651" s="187"/>
    </row>
    <row r="652" spans="73:73">
      <c r="BU652" s="187"/>
    </row>
    <row r="653" spans="73:73">
      <c r="BU653" s="187"/>
    </row>
    <row r="654" spans="73:73">
      <c r="BU654" s="187"/>
    </row>
    <row r="655" spans="73:73">
      <c r="BU655" s="187"/>
    </row>
    <row r="656" spans="73:73">
      <c r="BU656" s="187"/>
    </row>
    <row r="657" spans="73:73">
      <c r="BU657" s="187"/>
    </row>
    <row r="658" spans="73:73">
      <c r="BU658" s="187"/>
    </row>
    <row r="659" spans="73:73">
      <c r="BU659" s="187"/>
    </row>
    <row r="660" spans="73:73">
      <c r="BU660" s="187"/>
    </row>
    <row r="661" spans="73:73">
      <c r="BU661" s="187"/>
    </row>
    <row r="662" spans="73:73">
      <c r="BU662" s="187"/>
    </row>
    <row r="663" spans="73:73">
      <c r="BU663" s="187"/>
    </row>
    <row r="664" spans="73:73">
      <c r="BU664" s="187"/>
    </row>
    <row r="665" spans="73:73">
      <c r="BU665" s="187"/>
    </row>
    <row r="666" spans="73:73">
      <c r="BU666" s="187"/>
    </row>
    <row r="667" spans="73:73">
      <c r="BU667" s="187"/>
    </row>
    <row r="668" spans="73:73">
      <c r="BU668" s="187"/>
    </row>
    <row r="669" spans="73:73">
      <c r="BU669" s="187"/>
    </row>
    <row r="670" spans="73:73">
      <c r="BU670" s="187"/>
    </row>
    <row r="671" spans="73:73">
      <c r="BU671" s="187"/>
    </row>
    <row r="672" spans="73:73">
      <c r="BU672" s="187"/>
    </row>
    <row r="673" spans="73:73">
      <c r="BU673" s="187"/>
    </row>
    <row r="674" spans="73:73">
      <c r="BU674" s="187"/>
    </row>
    <row r="675" spans="73:73">
      <c r="BU675" s="187"/>
    </row>
    <row r="676" spans="73:73">
      <c r="BU676" s="187"/>
    </row>
    <row r="677" spans="73:73">
      <c r="BU677" s="187"/>
    </row>
    <row r="678" spans="73:73">
      <c r="BU678" s="187"/>
    </row>
    <row r="679" spans="73:73">
      <c r="BU679" s="187"/>
    </row>
    <row r="680" spans="73:73">
      <c r="BU680" s="187"/>
    </row>
    <row r="681" spans="73:73">
      <c r="BU681" s="187"/>
    </row>
    <row r="682" spans="73:73">
      <c r="BU682" s="187"/>
    </row>
    <row r="683" spans="73:73">
      <c r="BU683" s="187"/>
    </row>
    <row r="684" spans="73:73">
      <c r="BU684" s="187"/>
    </row>
    <row r="685" spans="73:73">
      <c r="BU685" s="187"/>
    </row>
    <row r="686" spans="73:73">
      <c r="BU686" s="187"/>
    </row>
    <row r="687" spans="73:73">
      <c r="BU687" s="187"/>
    </row>
    <row r="688" spans="73:73">
      <c r="BU688" s="187"/>
    </row>
    <row r="689" spans="73:73">
      <c r="BU689" s="187"/>
    </row>
    <row r="690" spans="73:73">
      <c r="BU690" s="187"/>
    </row>
    <row r="691" spans="73:73">
      <c r="BU691" s="187"/>
    </row>
    <row r="692" spans="73:73">
      <c r="BU692" s="187"/>
    </row>
    <row r="693" spans="73:73">
      <c r="BU693" s="187"/>
    </row>
    <row r="694" spans="73:73">
      <c r="BU694" s="187"/>
    </row>
    <row r="695" spans="73:73">
      <c r="BU695" s="187"/>
    </row>
    <row r="696" spans="73:73">
      <c r="BU696" s="187"/>
    </row>
    <row r="697" spans="73:73">
      <c r="BU697" s="187"/>
    </row>
    <row r="698" spans="73:73">
      <c r="BU698" s="187"/>
    </row>
    <row r="699" spans="73:73">
      <c r="BU699" s="187"/>
    </row>
    <row r="700" spans="73:73">
      <c r="BU700" s="187"/>
    </row>
    <row r="701" spans="73:73">
      <c r="BU701" s="187"/>
    </row>
    <row r="702" spans="73:73">
      <c r="BU702" s="187"/>
    </row>
    <row r="703" spans="73:73">
      <c r="BU703" s="187"/>
    </row>
    <row r="704" spans="73:73">
      <c r="BU704" s="187"/>
    </row>
    <row r="705" spans="73:73">
      <c r="BU705" s="187"/>
    </row>
    <row r="706" spans="73:73">
      <c r="BU706" s="187"/>
    </row>
    <row r="707" spans="73:73">
      <c r="BU707" s="187"/>
    </row>
    <row r="708" spans="73:73">
      <c r="BU708" s="187"/>
    </row>
    <row r="709" spans="73:73">
      <c r="BU709" s="187"/>
    </row>
    <row r="710" spans="73:73">
      <c r="BU710" s="187"/>
    </row>
    <row r="711" spans="73:73">
      <c r="BU711" s="187"/>
    </row>
    <row r="712" spans="73:73">
      <c r="BU712" s="187"/>
    </row>
    <row r="713" spans="73:73">
      <c r="BU713" s="187"/>
    </row>
    <row r="714" spans="73:73">
      <c r="BU714" s="187"/>
    </row>
    <row r="715" spans="73:73">
      <c r="BU715" s="187"/>
    </row>
    <row r="716" spans="73:73">
      <c r="BU716" s="187"/>
    </row>
    <row r="717" spans="73:73">
      <c r="BU717" s="187"/>
    </row>
    <row r="718" spans="73:73">
      <c r="BU718" s="187"/>
    </row>
    <row r="719" spans="73:73">
      <c r="BU719" s="187"/>
    </row>
    <row r="720" spans="73:73">
      <c r="BU720" s="187"/>
    </row>
    <row r="721" spans="73:73">
      <c r="BU721" s="187"/>
    </row>
    <row r="722" spans="73:73">
      <c r="BU722" s="187"/>
    </row>
    <row r="723" spans="73:73">
      <c r="BU723" s="187"/>
    </row>
    <row r="724" spans="73:73">
      <c r="BU724" s="187"/>
    </row>
    <row r="725" spans="73:73">
      <c r="BU725" s="187"/>
    </row>
    <row r="726" spans="73:73">
      <c r="BU726" s="187"/>
    </row>
    <row r="727" spans="73:73">
      <c r="BU727" s="187"/>
    </row>
    <row r="728" spans="73:73">
      <c r="BU728" s="187"/>
    </row>
    <row r="729" spans="73:73">
      <c r="BU729" s="187"/>
    </row>
    <row r="730" spans="73:73">
      <c r="BU730" s="187"/>
    </row>
    <row r="731" spans="73:73">
      <c r="BU731" s="187"/>
    </row>
    <row r="732" spans="73:73">
      <c r="BU732" s="187"/>
    </row>
    <row r="733" spans="73:73">
      <c r="BU733" s="187"/>
    </row>
    <row r="734" spans="73:73">
      <c r="BU734" s="187"/>
    </row>
    <row r="735" spans="73:73">
      <c r="BU735" s="187"/>
    </row>
    <row r="736" spans="73:73">
      <c r="BU736" s="187"/>
    </row>
    <row r="737" spans="73:73">
      <c r="BU737" s="187"/>
    </row>
    <row r="738" spans="73:73">
      <c r="BU738" s="187"/>
    </row>
    <row r="739" spans="73:73">
      <c r="BU739" s="187"/>
    </row>
    <row r="740" spans="73:73">
      <c r="BU740" s="187"/>
    </row>
    <row r="741" spans="73:73">
      <c r="BU741" s="187"/>
    </row>
    <row r="742" spans="73:73">
      <c r="BU742" s="187"/>
    </row>
    <row r="743" spans="73:73">
      <c r="BU743" s="187"/>
    </row>
    <row r="744" spans="73:73">
      <c r="BU744" s="187"/>
    </row>
    <row r="745" spans="73:73">
      <c r="BU745" s="187"/>
    </row>
    <row r="746" spans="73:73">
      <c r="BU746" s="187"/>
    </row>
    <row r="747" spans="73:73">
      <c r="BU747" s="187"/>
    </row>
    <row r="748" spans="73:73">
      <c r="BU748" s="187"/>
    </row>
    <row r="749" spans="73:73">
      <c r="BU749" s="187"/>
    </row>
    <row r="750" spans="73:73">
      <c r="BU750" s="187"/>
    </row>
    <row r="751" spans="73:73">
      <c r="BU751" s="187"/>
    </row>
    <row r="752" spans="73:73">
      <c r="BU752" s="187"/>
    </row>
    <row r="753" spans="73:73">
      <c r="BU753" s="187"/>
    </row>
    <row r="754" spans="73:73">
      <c r="BU754" s="187"/>
    </row>
    <row r="755" spans="73:73">
      <c r="BU755" s="187"/>
    </row>
    <row r="756" spans="73:73">
      <c r="BU756" s="187"/>
    </row>
    <row r="757" spans="73:73">
      <c r="BU757" s="187"/>
    </row>
    <row r="758" spans="73:73">
      <c r="BU758" s="187"/>
    </row>
    <row r="759" spans="73:73">
      <c r="BU759" s="187"/>
    </row>
    <row r="760" spans="73:73">
      <c r="BU760" s="187"/>
    </row>
    <row r="761" spans="73:73">
      <c r="BU761" s="187"/>
    </row>
    <row r="762" spans="73:73">
      <c r="BU762" s="187"/>
    </row>
    <row r="763" spans="73:73">
      <c r="BU763" s="187"/>
    </row>
    <row r="764" spans="73:73">
      <c r="BU764" s="187"/>
    </row>
    <row r="765" spans="73:73">
      <c r="BU765" s="187"/>
    </row>
    <row r="766" spans="73:73">
      <c r="BU766" s="187"/>
    </row>
    <row r="767" spans="73:73">
      <c r="BU767" s="187"/>
    </row>
    <row r="768" spans="73:73">
      <c r="BU768" s="187"/>
    </row>
    <row r="769" spans="73:73">
      <c r="BU769" s="187"/>
    </row>
    <row r="770" spans="73:73">
      <c r="BU770" s="187"/>
    </row>
    <row r="771" spans="73:73">
      <c r="BU771" s="187"/>
    </row>
    <row r="772" spans="73:73">
      <c r="BU772" s="187"/>
    </row>
    <row r="773" spans="73:73">
      <c r="BU773" s="187"/>
    </row>
    <row r="774" spans="73:73">
      <c r="BU774" s="187"/>
    </row>
    <row r="775" spans="73:73">
      <c r="BU775" s="187"/>
    </row>
    <row r="776" spans="73:73">
      <c r="BU776" s="187"/>
    </row>
    <row r="777" spans="73:73">
      <c r="BU777" s="187"/>
    </row>
    <row r="778" spans="73:73">
      <c r="BU778" s="187"/>
    </row>
    <row r="779" spans="73:73">
      <c r="BU779" s="187"/>
    </row>
    <row r="780" spans="73:73">
      <c r="BU780" s="187"/>
    </row>
    <row r="781" spans="73:73">
      <c r="BU781" s="187"/>
    </row>
    <row r="782" spans="73:73">
      <c r="BU782" s="187"/>
    </row>
    <row r="783" spans="73:73">
      <c r="BU783" s="187"/>
    </row>
    <row r="784" spans="73:73">
      <c r="BU784" s="187"/>
    </row>
    <row r="785" spans="73:73">
      <c r="BU785" s="187"/>
    </row>
    <row r="786" spans="73:73">
      <c r="BU786" s="187"/>
    </row>
    <row r="787" spans="73:73">
      <c r="BU787" s="187"/>
    </row>
    <row r="788" spans="73:73">
      <c r="BU788" s="187"/>
    </row>
    <row r="789" spans="73:73">
      <c r="BU789" s="187"/>
    </row>
    <row r="790" spans="73:73">
      <c r="BU790" s="187"/>
    </row>
    <row r="791" spans="73:73">
      <c r="BU791" s="187"/>
    </row>
    <row r="792" spans="73:73">
      <c r="BU792" s="187"/>
    </row>
    <row r="793" spans="73:73">
      <c r="BU793" s="187"/>
    </row>
    <row r="794" spans="73:73">
      <c r="BU794" s="187"/>
    </row>
    <row r="795" spans="73:73">
      <c r="BU795" s="187"/>
    </row>
    <row r="796" spans="73:73">
      <c r="BU796" s="187"/>
    </row>
    <row r="797" spans="73:73">
      <c r="BU797" s="187"/>
    </row>
    <row r="798" spans="73:73">
      <c r="BU798" s="187"/>
    </row>
    <row r="799" spans="73:73">
      <c r="BU799" s="187"/>
    </row>
    <row r="800" spans="73:73">
      <c r="BU800" s="187"/>
    </row>
    <row r="801" spans="73:73">
      <c r="BU801" s="187"/>
    </row>
    <row r="802" spans="73:73">
      <c r="BU802" s="187"/>
    </row>
    <row r="803" spans="73:73">
      <c r="BU803" s="187"/>
    </row>
    <row r="804" spans="73:73">
      <c r="BU804" s="187"/>
    </row>
    <row r="805" spans="73:73">
      <c r="BU805" s="187"/>
    </row>
    <row r="806" spans="73:73">
      <c r="BU806" s="187"/>
    </row>
    <row r="807" spans="73:73">
      <c r="BU807" s="187"/>
    </row>
    <row r="808" spans="73:73">
      <c r="BU808" s="187"/>
    </row>
    <row r="809" spans="73:73">
      <c r="BU809" s="187"/>
    </row>
    <row r="810" spans="73:73">
      <c r="BU810" s="187"/>
    </row>
    <row r="811" spans="73:73">
      <c r="BU811" s="187"/>
    </row>
    <row r="812" spans="73:73">
      <c r="BU812" s="187"/>
    </row>
    <row r="813" spans="73:73">
      <c r="BU813" s="187"/>
    </row>
    <row r="814" spans="73:73">
      <c r="BU814" s="187"/>
    </row>
    <row r="815" spans="73:73">
      <c r="BU815" s="187"/>
    </row>
    <row r="816" spans="73:73">
      <c r="BU816" s="187"/>
    </row>
    <row r="817" spans="73:73">
      <c r="BU817" s="187"/>
    </row>
    <row r="818" spans="73:73">
      <c r="BU818" s="187"/>
    </row>
    <row r="819" spans="73:73">
      <c r="BU819" s="187"/>
    </row>
    <row r="820" spans="73:73">
      <c r="BU820" s="187"/>
    </row>
    <row r="821" spans="73:73">
      <c r="BU821" s="187"/>
    </row>
    <row r="822" spans="73:73">
      <c r="BU822" s="187"/>
    </row>
    <row r="823" spans="73:73">
      <c r="BU823" s="187"/>
    </row>
    <row r="824" spans="73:73">
      <c r="BU824" s="187"/>
    </row>
    <row r="825" spans="73:73">
      <c r="BU825" s="187"/>
    </row>
    <row r="826" spans="73:73">
      <c r="BU826" s="187"/>
    </row>
    <row r="827" spans="73:73">
      <c r="BU827" s="187"/>
    </row>
    <row r="828" spans="73:73">
      <c r="BU828" s="187"/>
    </row>
    <row r="829" spans="73:73">
      <c r="BU829" s="187"/>
    </row>
    <row r="830" spans="73:73">
      <c r="BU830" s="187"/>
    </row>
    <row r="831" spans="73:73">
      <c r="BU831" s="187"/>
    </row>
    <row r="832" spans="73:73">
      <c r="BU832" s="187"/>
    </row>
    <row r="833" spans="73:73">
      <c r="BU833" s="187"/>
    </row>
    <row r="834" spans="73:73">
      <c r="BU834" s="187"/>
    </row>
    <row r="835" spans="73:73">
      <c r="BU835" s="187"/>
    </row>
    <row r="836" spans="73:73">
      <c r="BU836" s="187"/>
    </row>
    <row r="837" spans="73:73">
      <c r="BU837" s="187"/>
    </row>
    <row r="838" spans="73:73">
      <c r="BU838" s="187"/>
    </row>
    <row r="839" spans="73:73">
      <c r="BU839" s="187"/>
    </row>
    <row r="840" spans="73:73">
      <c r="BU840" s="187"/>
    </row>
    <row r="841" spans="73:73">
      <c r="BU841" s="187"/>
    </row>
    <row r="842" spans="73:73">
      <c r="BU842" s="187"/>
    </row>
    <row r="843" spans="73:73">
      <c r="BU843" s="187"/>
    </row>
    <row r="844" spans="73:73">
      <c r="BU844" s="187"/>
    </row>
    <row r="845" spans="73:73">
      <c r="BU845" s="187"/>
    </row>
    <row r="846" spans="73:73">
      <c r="BU846" s="187"/>
    </row>
    <row r="847" spans="73:73">
      <c r="BU847" s="187"/>
    </row>
    <row r="848" spans="73:73">
      <c r="BU848" s="187"/>
    </row>
    <row r="849" spans="73:73">
      <c r="BU849" s="187"/>
    </row>
    <row r="850" spans="73:73">
      <c r="BU850" s="187"/>
    </row>
    <row r="851" spans="73:73">
      <c r="BU851" s="187"/>
    </row>
    <row r="852" spans="73:73">
      <c r="BU852" s="187"/>
    </row>
    <row r="853" spans="73:73">
      <c r="BU853" s="187"/>
    </row>
    <row r="854" spans="73:73">
      <c r="BU854" s="187"/>
    </row>
    <row r="855" spans="73:73">
      <c r="BU855" s="187"/>
    </row>
    <row r="856" spans="73:73">
      <c r="BU856" s="187"/>
    </row>
    <row r="857" spans="73:73">
      <c r="BU857" s="187"/>
    </row>
    <row r="858" spans="73:73">
      <c r="BU858" s="187"/>
    </row>
    <row r="859" spans="73:73">
      <c r="BU859" s="187"/>
    </row>
    <row r="860" spans="73:73">
      <c r="BU860" s="187"/>
    </row>
    <row r="861" spans="73:73">
      <c r="BU861" s="187"/>
    </row>
    <row r="862" spans="73:73">
      <c r="BU862" s="187"/>
    </row>
    <row r="863" spans="73:73">
      <c r="BU863" s="187"/>
    </row>
    <row r="864" spans="73:73">
      <c r="BU864" s="187"/>
    </row>
    <row r="865" spans="73:73">
      <c r="BU865" s="187"/>
    </row>
    <row r="866" spans="73:73">
      <c r="BU866" s="187"/>
    </row>
    <row r="867" spans="73:73">
      <c r="BU867" s="187"/>
    </row>
    <row r="868" spans="73:73">
      <c r="BU868" s="187"/>
    </row>
    <row r="869" spans="73:73">
      <c r="BU869" s="187"/>
    </row>
    <row r="870" spans="73:73">
      <c r="BU870" s="187"/>
    </row>
    <row r="871" spans="73:73">
      <c r="BU871" s="187"/>
    </row>
    <row r="872" spans="73:73">
      <c r="BU872" s="187"/>
    </row>
    <row r="873" spans="73:73">
      <c r="BU873" s="187"/>
    </row>
    <row r="874" spans="73:73">
      <c r="BU874" s="187"/>
    </row>
    <row r="875" spans="73:73">
      <c r="BU875" s="187"/>
    </row>
    <row r="876" spans="73:73">
      <c r="BU876" s="187"/>
    </row>
    <row r="877" spans="73:73">
      <c r="BU877" s="187"/>
    </row>
    <row r="878" spans="73:73">
      <c r="BU878" s="187"/>
    </row>
    <row r="879" spans="73:73">
      <c r="BU879" s="187"/>
    </row>
    <row r="880" spans="73:73">
      <c r="BU880" s="187"/>
    </row>
    <row r="881" spans="73:73">
      <c r="BU881" s="187"/>
    </row>
    <row r="882" spans="73:73">
      <c r="BU882" s="187"/>
    </row>
    <row r="883" spans="73:73">
      <c r="BU883" s="187"/>
    </row>
    <row r="884" spans="73:73">
      <c r="BU884" s="187"/>
    </row>
    <row r="885" spans="73:73">
      <c r="BU885" s="187"/>
    </row>
    <row r="886" spans="73:73">
      <c r="BU886" s="187"/>
    </row>
    <row r="887" spans="73:73">
      <c r="BU887" s="187"/>
    </row>
    <row r="888" spans="73:73">
      <c r="BU888" s="187"/>
    </row>
    <row r="889" spans="73:73">
      <c r="BU889" s="187"/>
    </row>
    <row r="890" spans="73:73">
      <c r="BU890" s="187"/>
    </row>
    <row r="891" spans="73:73">
      <c r="BU891" s="187"/>
    </row>
    <row r="892" spans="73:73">
      <c r="BU892" s="187"/>
    </row>
    <row r="893" spans="73:73">
      <c r="BU893" s="187"/>
    </row>
    <row r="894" spans="73:73">
      <c r="BU894" s="187"/>
    </row>
    <row r="895" spans="73:73">
      <c r="BU895" s="187"/>
    </row>
    <row r="896" spans="73:73">
      <c r="BU896" s="187"/>
    </row>
    <row r="897" spans="73:73">
      <c r="BU897" s="187"/>
    </row>
    <row r="898" spans="73:73">
      <c r="BU898" s="187"/>
    </row>
    <row r="899" spans="73:73">
      <c r="BU899" s="187"/>
    </row>
    <row r="900" spans="73:73">
      <c r="BU900" s="187"/>
    </row>
    <row r="901" spans="73:73">
      <c r="BU901" s="187"/>
    </row>
    <row r="902" spans="73:73">
      <c r="BU902" s="187"/>
    </row>
    <row r="903" spans="73:73">
      <c r="BU903" s="187"/>
    </row>
    <row r="904" spans="73:73">
      <c r="BU904" s="187"/>
    </row>
    <row r="905" spans="73:73">
      <c r="BU905" s="187"/>
    </row>
    <row r="906" spans="73:73">
      <c r="BU906" s="187"/>
    </row>
    <row r="907" spans="73:73">
      <c r="BU907" s="187"/>
    </row>
    <row r="908" spans="73:73">
      <c r="BU908" s="187"/>
    </row>
    <row r="909" spans="73:73">
      <c r="BU909" s="187"/>
    </row>
    <row r="910" spans="73:73">
      <c r="BU910" s="187"/>
    </row>
    <row r="911" spans="73:73">
      <c r="BU911" s="187"/>
    </row>
    <row r="912" spans="73:73">
      <c r="BU912" s="187"/>
    </row>
    <row r="913" spans="73:73">
      <c r="BU913" s="187"/>
    </row>
    <row r="914" spans="73:73">
      <c r="BU914" s="187"/>
    </row>
    <row r="915" spans="73:73">
      <c r="BU915" s="187"/>
    </row>
    <row r="916" spans="73:73">
      <c r="BU916" s="187"/>
    </row>
    <row r="917" spans="73:73">
      <c r="BU917" s="187"/>
    </row>
    <row r="918" spans="73:73">
      <c r="BU918" s="187"/>
    </row>
    <row r="919" spans="73:73">
      <c r="BU919" s="187"/>
    </row>
    <row r="920" spans="73:73">
      <c r="BU920" s="187"/>
    </row>
    <row r="921" spans="73:73">
      <c r="BU921" s="187"/>
    </row>
    <row r="922" spans="73:73">
      <c r="BU922" s="187"/>
    </row>
    <row r="923" spans="73:73">
      <c r="BU923" s="187"/>
    </row>
    <row r="924" spans="73:73">
      <c r="BU924" s="187"/>
    </row>
    <row r="925" spans="73:73">
      <c r="BU925" s="187"/>
    </row>
    <row r="926" spans="73:73">
      <c r="BU926" s="187"/>
    </row>
    <row r="927" spans="73:73">
      <c r="BU927" s="187"/>
    </row>
    <row r="928" spans="73:73">
      <c r="BU928" s="187"/>
    </row>
    <row r="929" spans="73:73">
      <c r="BU929" s="187"/>
    </row>
    <row r="930" spans="73:73">
      <c r="BU930" s="187"/>
    </row>
    <row r="931" spans="73:73">
      <c r="BU931" s="187"/>
    </row>
    <row r="932" spans="73:73">
      <c r="BU932" s="187"/>
    </row>
    <row r="933" spans="73:73">
      <c r="BU933" s="187"/>
    </row>
    <row r="934" spans="73:73">
      <c r="BU934" s="187"/>
    </row>
    <row r="935" spans="73:73">
      <c r="BU935" s="187"/>
    </row>
    <row r="936" spans="73:73">
      <c r="BU936" s="187"/>
    </row>
    <row r="937" spans="73:73">
      <c r="BU937" s="187"/>
    </row>
    <row r="938" spans="73:73">
      <c r="BU938" s="187"/>
    </row>
    <row r="939" spans="73:73">
      <c r="BU939" s="187"/>
    </row>
    <row r="940" spans="73:73">
      <c r="BU940" s="187"/>
    </row>
    <row r="941" spans="73:73">
      <c r="BU941" s="187"/>
    </row>
    <row r="942" spans="73:73">
      <c r="BU942" s="187"/>
    </row>
    <row r="943" spans="73:73">
      <c r="BU943" s="187"/>
    </row>
    <row r="944" spans="73:73">
      <c r="BU944" s="187"/>
    </row>
    <row r="945" spans="73:73">
      <c r="BU945" s="187"/>
    </row>
    <row r="946" spans="73:73">
      <c r="BU946" s="187"/>
    </row>
    <row r="947" spans="73:73">
      <c r="BU947" s="187"/>
    </row>
    <row r="948" spans="73:73">
      <c r="BU948" s="187"/>
    </row>
    <row r="949" spans="73:73">
      <c r="BU949" s="187"/>
    </row>
    <row r="950" spans="73:73">
      <c r="BU950" s="187"/>
    </row>
    <row r="951" spans="73:73">
      <c r="BU951" s="187"/>
    </row>
    <row r="952" spans="73:73">
      <c r="BU952" s="187"/>
    </row>
    <row r="953" spans="73:73">
      <c r="BU953" s="187"/>
    </row>
    <row r="954" spans="73:73">
      <c r="BU954" s="187"/>
    </row>
    <row r="955" spans="73:73">
      <c r="BU955" s="187"/>
    </row>
    <row r="956" spans="73:73">
      <c r="BU956" s="187"/>
    </row>
    <row r="957" spans="73:73">
      <c r="BU957" s="187"/>
    </row>
    <row r="958" spans="73:73">
      <c r="BU958" s="187"/>
    </row>
    <row r="959" spans="73:73">
      <c r="BU959" s="187"/>
    </row>
    <row r="960" spans="73:73">
      <c r="BU960" s="187"/>
    </row>
    <row r="961" spans="73:73">
      <c r="BU961" s="187"/>
    </row>
    <row r="962" spans="73:73">
      <c r="BU962" s="187"/>
    </row>
    <row r="963" spans="73:73">
      <c r="BU963" s="187"/>
    </row>
    <row r="964" spans="73:73">
      <c r="BU964" s="187"/>
    </row>
    <row r="965" spans="73:73">
      <c r="BU965" s="187"/>
    </row>
    <row r="966" spans="73:73">
      <c r="BU966" s="187"/>
    </row>
    <row r="967" spans="73:73">
      <c r="BU967" s="187"/>
    </row>
    <row r="968" spans="73:73">
      <c r="BU968" s="187"/>
    </row>
    <row r="969" spans="73:73">
      <c r="BU969" s="187"/>
    </row>
    <row r="970" spans="73:73">
      <c r="BU970" s="187"/>
    </row>
    <row r="971" spans="73:73">
      <c r="BU971" s="187"/>
    </row>
    <row r="972" spans="73:73">
      <c r="BU972" s="187"/>
    </row>
    <row r="973" spans="73:73">
      <c r="BU973" s="187"/>
    </row>
    <row r="974" spans="73:73">
      <c r="BU974" s="187"/>
    </row>
    <row r="975" spans="73:73">
      <c r="BU975" s="187"/>
    </row>
    <row r="976" spans="73:73">
      <c r="BU976" s="187"/>
    </row>
    <row r="977" spans="73:73">
      <c r="BU977" s="187"/>
    </row>
    <row r="978" spans="73:73">
      <c r="BU978" s="187"/>
    </row>
    <row r="979" spans="73:73">
      <c r="BU979" s="187"/>
    </row>
    <row r="980" spans="73:73">
      <c r="BU980" s="187"/>
    </row>
    <row r="981" spans="73:73">
      <c r="BU981" s="187"/>
    </row>
    <row r="982" spans="73:73">
      <c r="BU982" s="187"/>
    </row>
    <row r="983" spans="73:73">
      <c r="BU983" s="187"/>
    </row>
    <row r="984" spans="73:73">
      <c r="BU984" s="187"/>
    </row>
    <row r="985" spans="73:73">
      <c r="BU985" s="187"/>
    </row>
    <row r="986" spans="73:73">
      <c r="BU986" s="187"/>
    </row>
    <row r="987" spans="73:73">
      <c r="BU987" s="187"/>
    </row>
    <row r="988" spans="73:73">
      <c r="BU988" s="187"/>
    </row>
    <row r="989" spans="73:73">
      <c r="BU989" s="187"/>
    </row>
    <row r="990" spans="73:73">
      <c r="BU990" s="187"/>
    </row>
    <row r="991" spans="73:73">
      <c r="BU991" s="187"/>
    </row>
    <row r="992" spans="73:73">
      <c r="BU992" s="187"/>
    </row>
    <row r="993" spans="73:73">
      <c r="BU993" s="187"/>
    </row>
    <row r="994" spans="73:73">
      <c r="BU994" s="187"/>
    </row>
    <row r="995" spans="73:73">
      <c r="BU995" s="187"/>
    </row>
    <row r="996" spans="73:73">
      <c r="BU996" s="187"/>
    </row>
    <row r="997" spans="73:73">
      <c r="BU997" s="187"/>
    </row>
    <row r="998" spans="73:73">
      <c r="BU998" s="187"/>
    </row>
    <row r="999" spans="73:73">
      <c r="BU999" s="187"/>
    </row>
    <row r="1000" spans="73:73">
      <c r="BU1000" s="187"/>
    </row>
    <row r="1001" spans="73:73">
      <c r="BU1001" s="187"/>
    </row>
    <row r="1002" spans="73:73">
      <c r="BU1002" s="187"/>
    </row>
    <row r="1003" spans="73:73">
      <c r="BU1003" s="187"/>
    </row>
    <row r="1004" spans="73:73">
      <c r="BU1004" s="187"/>
    </row>
    <row r="1005" spans="73:73">
      <c r="BU1005" s="187"/>
    </row>
    <row r="1006" spans="73:73">
      <c r="BU1006" s="187"/>
    </row>
    <row r="1007" spans="73:73">
      <c r="BU1007" s="187"/>
    </row>
    <row r="1008" spans="73:73">
      <c r="BU1008" s="187"/>
    </row>
    <row r="1009" spans="73:73">
      <c r="BU1009" s="187"/>
    </row>
    <row r="1010" spans="73:73">
      <c r="BU1010" s="187"/>
    </row>
    <row r="1011" spans="73:73">
      <c r="BU1011" s="187"/>
    </row>
    <row r="1012" spans="73:73">
      <c r="BU1012" s="187"/>
    </row>
    <row r="1013" spans="73:73">
      <c r="BU1013" s="187"/>
    </row>
    <row r="1014" spans="73:73">
      <c r="BU1014" s="187"/>
    </row>
    <row r="1015" spans="73:73">
      <c r="BU1015" s="187"/>
    </row>
    <row r="1016" spans="73:73">
      <c r="BU1016" s="187"/>
    </row>
    <row r="1017" spans="73:73">
      <c r="BU1017" s="187"/>
    </row>
    <row r="1018" spans="73:73">
      <c r="BU1018" s="187"/>
    </row>
    <row r="1019" spans="73:73">
      <c r="BU1019" s="187"/>
    </row>
    <row r="1020" spans="73:73">
      <c r="BU1020" s="187"/>
    </row>
    <row r="1021" spans="73:73">
      <c r="BU1021" s="187"/>
    </row>
    <row r="1022" spans="73:73">
      <c r="BU1022" s="187"/>
    </row>
    <row r="1023" spans="73:73">
      <c r="BU1023" s="187"/>
    </row>
    <row r="1024" spans="73:73">
      <c r="BU1024" s="187"/>
    </row>
    <row r="1025" spans="73:73">
      <c r="BU1025" s="187"/>
    </row>
    <row r="1026" spans="73:73">
      <c r="BU1026" s="187"/>
    </row>
    <row r="1027" spans="73:73">
      <c r="BU1027" s="187"/>
    </row>
    <row r="1028" spans="73:73">
      <c r="BU1028" s="187"/>
    </row>
    <row r="1029" spans="73:73">
      <c r="BU1029" s="187"/>
    </row>
    <row r="1030" spans="73:73">
      <c r="BU1030" s="187"/>
    </row>
    <row r="1031" spans="73:73">
      <c r="BU1031" s="187"/>
    </row>
    <row r="1032" spans="73:73">
      <c r="BU1032" s="187"/>
    </row>
    <row r="1033" spans="73:73">
      <c r="BU1033" s="187"/>
    </row>
    <row r="1034" spans="73:73">
      <c r="BU1034" s="187"/>
    </row>
    <row r="1035" spans="73:73">
      <c r="BU1035" s="187"/>
    </row>
    <row r="1036" spans="73:73">
      <c r="BU1036" s="187"/>
    </row>
    <row r="1037" spans="73:73">
      <c r="BU1037" s="187"/>
    </row>
    <row r="1038" spans="73:73">
      <c r="BU1038" s="187"/>
    </row>
    <row r="1039" spans="73:73">
      <c r="BU1039" s="187"/>
    </row>
    <row r="1040" spans="73:73">
      <c r="BU1040" s="187"/>
    </row>
    <row r="1041" spans="73:73">
      <c r="BU1041" s="187"/>
    </row>
    <row r="1042" spans="73:73">
      <c r="BU1042" s="187"/>
    </row>
    <row r="1043" spans="73:73">
      <c r="BU1043" s="187"/>
    </row>
    <row r="1044" spans="73:73">
      <c r="BU1044" s="187"/>
    </row>
    <row r="1045" spans="73:73">
      <c r="BU1045" s="187"/>
    </row>
    <row r="1046" spans="73:73">
      <c r="BU1046" s="187"/>
    </row>
    <row r="1047" spans="73:73">
      <c r="BU1047" s="187"/>
    </row>
    <row r="1048" spans="73:73">
      <c r="BU1048" s="187"/>
    </row>
    <row r="1049" spans="73:73">
      <c r="BU1049" s="187"/>
    </row>
    <row r="1050" spans="73:73">
      <c r="BU1050" s="187"/>
    </row>
    <row r="1051" spans="73:73">
      <c r="BU1051" s="187"/>
    </row>
    <row r="1052" spans="73:73">
      <c r="BU1052" s="187"/>
    </row>
    <row r="1053" spans="73:73">
      <c r="BU1053" s="187"/>
    </row>
    <row r="1054" spans="73:73">
      <c r="BU1054" s="187"/>
    </row>
    <row r="1055" spans="73:73">
      <c r="BU1055" s="187"/>
    </row>
    <row r="1056" spans="73:73">
      <c r="BU1056" s="187"/>
    </row>
    <row r="1057" spans="73:73">
      <c r="BU1057" s="187"/>
    </row>
    <row r="1058" spans="73:73">
      <c r="BU1058" s="187"/>
    </row>
    <row r="1059" spans="73:73">
      <c r="BU1059" s="187"/>
    </row>
    <row r="1060" spans="73:73">
      <c r="BU1060" s="187"/>
    </row>
    <row r="1061" spans="73:73">
      <c r="BU1061" s="187"/>
    </row>
    <row r="1062" spans="73:73">
      <c r="BU1062" s="187"/>
    </row>
    <row r="1063" spans="73:73">
      <c r="BU1063" s="187"/>
    </row>
    <row r="1064" spans="73:73">
      <c r="BU1064" s="187"/>
    </row>
    <row r="1065" spans="73:73">
      <c r="BU1065" s="187"/>
    </row>
    <row r="1066" spans="73:73">
      <c r="BU1066" s="187"/>
    </row>
    <row r="1067" spans="73:73">
      <c r="BU1067" s="187"/>
    </row>
    <row r="1068" spans="73:73">
      <c r="BU1068" s="187"/>
    </row>
    <row r="1069" spans="73:73">
      <c r="BU1069" s="187"/>
    </row>
    <row r="1070" spans="73:73">
      <c r="BU1070" s="187"/>
    </row>
    <row r="1071" spans="73:73">
      <c r="BU1071" s="187"/>
    </row>
    <row r="1072" spans="73:73">
      <c r="BU1072" s="187"/>
    </row>
    <row r="1073" spans="73:73">
      <c r="BU1073" s="187"/>
    </row>
    <row r="1074" spans="73:73">
      <c r="BU1074" s="187"/>
    </row>
    <row r="1075" spans="73:73">
      <c r="BU1075" s="187"/>
    </row>
    <row r="1076" spans="73:73">
      <c r="BU1076" s="187"/>
    </row>
    <row r="1077" spans="73:73">
      <c r="BU1077" s="187"/>
    </row>
    <row r="1078" spans="73:73">
      <c r="BU1078" s="187"/>
    </row>
    <row r="1079" spans="73:73">
      <c r="BU1079" s="187"/>
    </row>
    <row r="1080" spans="73:73">
      <c r="BU1080" s="187"/>
    </row>
    <row r="1081" spans="73:73">
      <c r="BU1081" s="187"/>
    </row>
    <row r="1082" spans="73:73">
      <c r="BU1082" s="187"/>
    </row>
    <row r="1083" spans="73:73">
      <c r="BU1083" s="187"/>
    </row>
    <row r="1084" spans="73:73">
      <c r="BU1084" s="187"/>
    </row>
    <row r="1085" spans="73:73">
      <c r="BU1085" s="187"/>
    </row>
    <row r="1086" spans="73:73">
      <c r="BU1086" s="187"/>
    </row>
    <row r="1087" spans="73:73">
      <c r="BU1087" s="187"/>
    </row>
    <row r="1088" spans="73:73">
      <c r="BU1088" s="187"/>
    </row>
    <row r="1089" spans="73:73">
      <c r="BU1089" s="187"/>
    </row>
    <row r="1090" spans="73:73">
      <c r="BU1090" s="187"/>
    </row>
    <row r="1091" spans="73:73">
      <c r="BU1091" s="187"/>
    </row>
    <row r="1092" spans="73:73">
      <c r="BU1092" s="187"/>
    </row>
    <row r="1093" spans="73:73">
      <c r="BU1093" s="187"/>
    </row>
    <row r="1094" spans="73:73">
      <c r="BU1094" s="187"/>
    </row>
    <row r="1095" spans="73:73">
      <c r="BU1095" s="187"/>
    </row>
    <row r="1096" spans="73:73">
      <c r="BU1096" s="187"/>
    </row>
    <row r="1097" spans="73:73">
      <c r="BU1097" s="187"/>
    </row>
    <row r="1098" spans="73:73">
      <c r="BU1098" s="187"/>
    </row>
    <row r="1099" spans="73:73">
      <c r="BU1099" s="187"/>
    </row>
    <row r="1100" spans="73:73">
      <c r="BU1100" s="187"/>
    </row>
    <row r="1101" spans="73:73">
      <c r="BU1101" s="187"/>
    </row>
    <row r="1102" spans="73:73">
      <c r="BU1102" s="187"/>
    </row>
    <row r="1103" spans="73:73">
      <c r="BU1103" s="187"/>
    </row>
    <row r="1104" spans="73:73">
      <c r="BU1104" s="187"/>
    </row>
    <row r="1105" spans="73:73">
      <c r="BU1105" s="187"/>
    </row>
    <row r="1106" spans="73:73">
      <c r="BU1106" s="187"/>
    </row>
    <row r="1107" spans="73:73">
      <c r="BU1107" s="187"/>
    </row>
    <row r="1108" spans="73:73">
      <c r="BU1108" s="187"/>
    </row>
    <row r="1109" spans="73:73">
      <c r="BU1109" s="187"/>
    </row>
    <row r="1110" spans="73:73">
      <c r="BU1110" s="187"/>
    </row>
    <row r="1111" spans="73:73">
      <c r="BU1111" s="187"/>
    </row>
    <row r="1112" spans="73:73">
      <c r="BU1112" s="187"/>
    </row>
    <row r="1113" spans="73:73">
      <c r="BU1113" s="187"/>
    </row>
    <row r="1114" spans="73:73">
      <c r="BU1114" s="187"/>
    </row>
    <row r="1115" spans="73:73">
      <c r="BU1115" s="187"/>
    </row>
    <row r="1116" spans="73:73">
      <c r="BU1116" s="187"/>
    </row>
    <row r="1117" spans="73:73">
      <c r="BU1117" s="187"/>
    </row>
    <row r="1118" spans="73:73">
      <c r="BU1118" s="187"/>
    </row>
    <row r="1119" spans="73:73">
      <c r="BU1119" s="187"/>
    </row>
    <row r="1120" spans="73:73">
      <c r="BU1120" s="187"/>
    </row>
    <row r="1121" spans="73:73">
      <c r="BU1121" s="187"/>
    </row>
    <row r="1122" spans="73:73">
      <c r="BU1122" s="187"/>
    </row>
    <row r="1123" spans="73:73">
      <c r="BU1123" s="187"/>
    </row>
    <row r="1124" spans="73:73">
      <c r="BU1124" s="187"/>
    </row>
    <row r="1125" spans="73:73">
      <c r="BU1125" s="187"/>
    </row>
    <row r="1126" spans="73:73">
      <c r="BU1126" s="187"/>
    </row>
    <row r="1127" spans="73:73">
      <c r="BU1127" s="187"/>
    </row>
    <row r="1128" spans="73:73">
      <c r="BU1128" s="187"/>
    </row>
    <row r="1129" spans="73:73">
      <c r="BU1129" s="187"/>
    </row>
    <row r="1130" spans="73:73">
      <c r="BU1130" s="187"/>
    </row>
    <row r="1131" spans="73:73">
      <c r="BU1131" s="187"/>
    </row>
    <row r="1132" spans="73:73">
      <c r="BU1132" s="187"/>
    </row>
    <row r="1133" spans="73:73">
      <c r="BU1133" s="187"/>
    </row>
    <row r="1134" spans="73:73">
      <c r="BU1134" s="187"/>
    </row>
    <row r="1135" spans="73:73">
      <c r="BU1135" s="187"/>
    </row>
    <row r="1136" spans="73:73">
      <c r="BU1136" s="187"/>
    </row>
    <row r="1137" spans="73:73">
      <c r="BU1137" s="187"/>
    </row>
    <row r="1138" spans="73:73">
      <c r="BU1138" s="187"/>
    </row>
    <row r="1139" spans="73:73">
      <c r="BU1139" s="187"/>
    </row>
    <row r="1140" spans="73:73">
      <c r="BU1140" s="187"/>
    </row>
    <row r="1141" spans="73:73">
      <c r="BU1141" s="187"/>
    </row>
    <row r="1142" spans="73:73">
      <c r="BU1142" s="187"/>
    </row>
    <row r="1143" spans="73:73">
      <c r="BU1143" s="187"/>
    </row>
    <row r="1144" spans="73:73">
      <c r="BU1144" s="187"/>
    </row>
    <row r="1145" spans="73:73">
      <c r="BU1145" s="187"/>
    </row>
    <row r="1146" spans="73:73">
      <c r="BU1146" s="187"/>
    </row>
    <row r="1147" spans="73:73">
      <c r="BU1147" s="187"/>
    </row>
    <row r="1148" spans="73:73">
      <c r="BU1148" s="187"/>
    </row>
    <row r="1149" spans="73:73">
      <c r="BU1149" s="187"/>
    </row>
    <row r="1150" spans="73:73">
      <c r="BU1150" s="187"/>
    </row>
    <row r="1151" spans="73:73">
      <c r="BU1151" s="187"/>
    </row>
    <row r="1152" spans="73:73">
      <c r="BU1152" s="187"/>
    </row>
    <row r="1153" spans="73:73">
      <c r="BU1153" s="187"/>
    </row>
    <row r="1154" spans="73:73">
      <c r="BU1154" s="187"/>
    </row>
    <row r="1155" spans="73:73">
      <c r="BU1155" s="187"/>
    </row>
    <row r="1156" spans="73:73">
      <c r="BU1156" s="187"/>
    </row>
    <row r="1157" spans="73:73">
      <c r="BU1157" s="187"/>
    </row>
    <row r="1158" spans="73:73">
      <c r="BU1158" s="187"/>
    </row>
    <row r="1159" spans="73:73">
      <c r="BU1159" s="187"/>
    </row>
    <row r="1160" spans="73:73">
      <c r="BU1160" s="187"/>
    </row>
    <row r="1161" spans="73:73">
      <c r="BU1161" s="187"/>
    </row>
    <row r="1162" spans="73:73">
      <c r="BU1162" s="187"/>
    </row>
    <row r="1163" spans="73:73">
      <c r="BU1163" s="187"/>
    </row>
    <row r="1164" spans="73:73">
      <c r="BU1164" s="187"/>
    </row>
    <row r="1165" spans="73:73">
      <c r="BU1165" s="187"/>
    </row>
    <row r="1166" spans="73:73">
      <c r="BU1166" s="187"/>
    </row>
    <row r="1167" spans="73:73">
      <c r="BU1167" s="187"/>
    </row>
    <row r="1168" spans="73:73">
      <c r="BU1168" s="187"/>
    </row>
    <row r="1169" spans="73:73">
      <c r="BU1169" s="187"/>
    </row>
    <row r="1170" spans="73:73">
      <c r="BU1170" s="187"/>
    </row>
    <row r="1171" spans="73:73">
      <c r="BU1171" s="187"/>
    </row>
    <row r="1172" spans="73:73">
      <c r="BU1172" s="187"/>
    </row>
    <row r="1173" spans="73:73">
      <c r="BU1173" s="187"/>
    </row>
    <row r="1174" spans="73:73">
      <c r="BU1174" s="187"/>
    </row>
    <row r="1175" spans="73:73">
      <c r="BU1175" s="187"/>
    </row>
    <row r="1176" spans="73:73">
      <c r="BU1176" s="187"/>
    </row>
    <row r="1177" spans="73:73">
      <c r="BU1177" s="187"/>
    </row>
    <row r="1178" spans="73:73">
      <c r="BU1178" s="187"/>
    </row>
    <row r="1179" spans="73:73">
      <c r="BU1179" s="187"/>
    </row>
    <row r="1180" spans="73:73">
      <c r="BU1180" s="187"/>
    </row>
    <row r="1181" spans="73:73">
      <c r="BU1181" s="187"/>
    </row>
    <row r="1182" spans="73:73">
      <c r="BU1182" s="187"/>
    </row>
    <row r="1183" spans="73:73">
      <c r="BU1183" s="187"/>
    </row>
    <row r="1184" spans="73:73">
      <c r="BU1184" s="187"/>
    </row>
    <row r="1185" spans="73:73">
      <c r="BU1185" s="187"/>
    </row>
    <row r="1186" spans="73:73">
      <c r="BU1186" s="187"/>
    </row>
    <row r="1187" spans="73:73">
      <c r="BU1187" s="187"/>
    </row>
    <row r="1188" spans="73:73">
      <c r="BU1188" s="187"/>
    </row>
    <row r="1189" spans="73:73">
      <c r="BU1189" s="187"/>
    </row>
    <row r="1190" spans="73:73">
      <c r="BU1190" s="187"/>
    </row>
    <row r="1191" spans="73:73">
      <c r="BU1191" s="187"/>
    </row>
    <row r="1192" spans="73:73">
      <c r="BU1192" s="187"/>
    </row>
    <row r="1193" spans="73:73">
      <c r="BU1193" s="187"/>
    </row>
    <row r="1194" spans="73:73">
      <c r="BU1194" s="187"/>
    </row>
    <row r="1195" spans="73:73">
      <c r="BU1195" s="187"/>
    </row>
    <row r="1196" spans="73:73">
      <c r="BU1196" s="187"/>
    </row>
    <row r="1197" spans="73:73">
      <c r="BU1197" s="187"/>
    </row>
    <row r="1198" spans="73:73">
      <c r="BU1198" s="187"/>
    </row>
    <row r="1199" spans="73:73">
      <c r="BU1199" s="187"/>
    </row>
    <row r="1200" spans="73:73">
      <c r="BU1200" s="187"/>
    </row>
    <row r="1201" spans="73:73">
      <c r="BU1201" s="187"/>
    </row>
    <row r="1202" spans="73:73">
      <c r="BU1202" s="187"/>
    </row>
    <row r="1203" spans="73:73">
      <c r="BU1203" s="187"/>
    </row>
    <row r="1204" spans="73:73">
      <c r="BU1204" s="187"/>
    </row>
    <row r="1205" spans="73:73">
      <c r="BU1205" s="187"/>
    </row>
    <row r="1206" spans="73:73">
      <c r="BU1206" s="187"/>
    </row>
    <row r="1207" spans="73:73">
      <c r="BU1207" s="187"/>
    </row>
    <row r="1208" spans="73:73">
      <c r="BU1208" s="187"/>
    </row>
    <row r="1209" spans="73:73">
      <c r="BU1209" s="187"/>
    </row>
    <row r="1210" spans="73:73">
      <c r="BU1210" s="187"/>
    </row>
    <row r="1211" spans="73:73">
      <c r="BU1211" s="187"/>
    </row>
    <row r="1212" spans="73:73">
      <c r="BU1212" s="187"/>
    </row>
    <row r="1213" spans="73:73">
      <c r="BU1213" s="187"/>
    </row>
    <row r="1214" spans="73:73">
      <c r="BU1214" s="187"/>
    </row>
    <row r="1215" spans="73:73">
      <c r="BU1215" s="187"/>
    </row>
    <row r="1216" spans="73:73">
      <c r="BU1216" s="187"/>
    </row>
    <row r="1217" spans="73:73">
      <c r="BU1217" s="187"/>
    </row>
    <row r="1218" spans="73:73">
      <c r="BU1218" s="187"/>
    </row>
    <row r="1219" spans="73:73">
      <c r="BU1219" s="187"/>
    </row>
    <row r="1220" spans="73:73">
      <c r="BU1220" s="187"/>
    </row>
    <row r="1221" spans="73:73">
      <c r="BU1221" s="187"/>
    </row>
    <row r="1222" spans="73:73">
      <c r="BU1222" s="187"/>
    </row>
    <row r="1223" spans="73:73">
      <c r="BU1223" s="187"/>
    </row>
    <row r="1224" spans="73:73">
      <c r="BU1224" s="187"/>
    </row>
    <row r="1225" spans="73:73">
      <c r="BU1225" s="187"/>
    </row>
    <row r="1226" spans="73:73">
      <c r="BU1226" s="187"/>
    </row>
    <row r="1227" spans="73:73">
      <c r="BU1227" s="187"/>
    </row>
    <row r="1228" spans="73:73">
      <c r="BU1228" s="187"/>
    </row>
    <row r="1229" spans="73:73">
      <c r="BU1229" s="187"/>
    </row>
    <row r="1230" spans="73:73">
      <c r="BU1230" s="187"/>
    </row>
    <row r="1231" spans="73:73">
      <c r="BU1231" s="187"/>
    </row>
    <row r="1232" spans="73:73">
      <c r="BU1232" s="187"/>
    </row>
    <row r="1233" spans="73:73">
      <c r="BU1233" s="187"/>
    </row>
    <row r="1234" spans="73:73">
      <c r="BU1234" s="187"/>
    </row>
    <row r="1235" spans="73:73">
      <c r="BU1235" s="187"/>
    </row>
    <row r="1236" spans="73:73">
      <c r="BU1236" s="187"/>
    </row>
    <row r="1237" spans="73:73">
      <c r="BU1237" s="187"/>
    </row>
    <row r="1238" spans="73:73">
      <c r="BU1238" s="187"/>
    </row>
    <row r="1239" spans="73:73">
      <c r="BU1239" s="187"/>
    </row>
    <row r="1240" spans="73:73">
      <c r="BU1240" s="187"/>
    </row>
    <row r="1241" spans="73:73">
      <c r="BU1241" s="187"/>
    </row>
    <row r="1242" spans="73:73">
      <c r="BU1242" s="187"/>
    </row>
    <row r="1243" spans="73:73">
      <c r="BU1243" s="187"/>
    </row>
    <row r="1244" spans="73:73">
      <c r="BU1244" s="187"/>
    </row>
    <row r="1245" spans="73:73">
      <c r="BU1245" s="187"/>
    </row>
    <row r="1246" spans="73:73">
      <c r="BU1246" s="187"/>
    </row>
    <row r="1247" spans="73:73">
      <c r="BU1247" s="187"/>
    </row>
    <row r="1248" spans="73:73">
      <c r="BU1248" s="187"/>
    </row>
    <row r="1249" spans="73:73">
      <c r="BU1249" s="187"/>
    </row>
    <row r="1250" spans="73:73">
      <c r="BU1250" s="187"/>
    </row>
    <row r="1251" spans="73:73">
      <c r="BU1251" s="187"/>
    </row>
    <row r="1252" spans="73:73">
      <c r="BU1252" s="187"/>
    </row>
    <row r="1253" spans="73:73">
      <c r="BU1253" s="187"/>
    </row>
    <row r="1254" spans="73:73">
      <c r="BU1254" s="187"/>
    </row>
    <row r="1255" spans="73:73">
      <c r="BU1255" s="187"/>
    </row>
    <row r="1256" spans="73:73">
      <c r="BU1256" s="187"/>
    </row>
    <row r="1257" spans="73:73">
      <c r="BU1257" s="187"/>
    </row>
    <row r="1258" spans="73:73">
      <c r="BU1258" s="187"/>
    </row>
    <row r="1259" spans="73:73">
      <c r="BU1259" s="187"/>
    </row>
    <row r="1260" spans="73:73">
      <c r="BU1260" s="187"/>
    </row>
    <row r="1261" spans="73:73">
      <c r="BU1261" s="187"/>
    </row>
    <row r="1262" spans="73:73">
      <c r="BU1262" s="187"/>
    </row>
    <row r="1263" spans="73:73">
      <c r="BU1263" s="187"/>
    </row>
    <row r="1264" spans="73:73">
      <c r="BU1264" s="187"/>
    </row>
    <row r="1265" spans="73:73">
      <c r="BU1265" s="187"/>
    </row>
    <row r="1266" spans="73:73">
      <c r="BU1266" s="187"/>
    </row>
    <row r="1267" spans="73:73">
      <c r="BU1267" s="187"/>
    </row>
    <row r="1268" spans="73:73">
      <c r="BU1268" s="187"/>
    </row>
    <row r="1269" spans="73:73">
      <c r="BU1269" s="187"/>
    </row>
    <row r="1270" spans="73:73">
      <c r="BU1270" s="187"/>
    </row>
    <row r="1271" spans="73:73">
      <c r="BU1271" s="187"/>
    </row>
    <row r="1272" spans="73:73">
      <c r="BU1272" s="187"/>
    </row>
    <row r="1273" spans="73:73">
      <c r="BU1273" s="187"/>
    </row>
    <row r="1274" spans="73:73">
      <c r="BU1274" s="187"/>
    </row>
    <row r="1275" spans="73:73">
      <c r="BU1275" s="187"/>
    </row>
    <row r="1276" spans="73:73">
      <c r="BU1276" s="187"/>
    </row>
    <row r="1277" spans="73:73">
      <c r="BU1277" s="187"/>
    </row>
    <row r="1278" spans="73:73">
      <c r="BU1278" s="187"/>
    </row>
    <row r="1279" spans="73:73">
      <c r="BU1279" s="187"/>
    </row>
    <row r="1280" spans="73:73">
      <c r="BU1280" s="187"/>
    </row>
    <row r="1281" spans="73:73">
      <c r="BU1281" s="187"/>
    </row>
    <row r="1282" spans="73:73">
      <c r="BU1282" s="187"/>
    </row>
    <row r="1283" spans="73:73">
      <c r="BU1283" s="187"/>
    </row>
    <row r="1284" spans="73:73">
      <c r="BU1284" s="187"/>
    </row>
    <row r="1285" spans="73:73">
      <c r="BU1285" s="187"/>
    </row>
    <row r="1286" spans="73:73">
      <c r="BU1286" s="187"/>
    </row>
    <row r="1287" spans="73:73">
      <c r="BU1287" s="187"/>
    </row>
    <row r="1288" spans="73:73">
      <c r="BU1288" s="187"/>
    </row>
    <row r="1289" spans="73:73">
      <c r="BU1289" s="187"/>
    </row>
    <row r="1290" spans="73:73">
      <c r="BU1290" s="187"/>
    </row>
    <row r="1291" spans="73:73">
      <c r="BU1291" s="187"/>
    </row>
    <row r="1292" spans="73:73">
      <c r="BU1292" s="187"/>
    </row>
    <row r="1293" spans="73:73">
      <c r="BU1293" s="187"/>
    </row>
    <row r="1294" spans="73:73">
      <c r="BU1294" s="187"/>
    </row>
    <row r="1295" spans="73:73">
      <c r="BU1295" s="187"/>
    </row>
    <row r="1296" spans="73:73">
      <c r="BU1296" s="187"/>
    </row>
    <row r="1297" spans="73:73">
      <c r="BU1297" s="187"/>
    </row>
    <row r="1298" spans="73:73">
      <c r="BU1298" s="187"/>
    </row>
    <row r="1299" spans="73:73">
      <c r="BU1299" s="187"/>
    </row>
    <row r="1300" spans="73:73">
      <c r="BU1300" s="187"/>
    </row>
    <row r="1301" spans="73:73">
      <c r="BU1301" s="187"/>
    </row>
    <row r="1302" spans="73:73">
      <c r="BU1302" s="187"/>
    </row>
    <row r="1303" spans="73:73">
      <c r="BU1303" s="187"/>
    </row>
    <row r="1304" spans="73:73">
      <c r="BU1304" s="187"/>
    </row>
    <row r="1305" spans="73:73">
      <c r="BU1305" s="187"/>
    </row>
    <row r="1306" spans="73:73">
      <c r="BU1306" s="187"/>
    </row>
    <row r="1307" spans="73:73">
      <c r="BU1307" s="187"/>
    </row>
    <row r="1308" spans="73:73">
      <c r="BU1308" s="187"/>
    </row>
    <row r="1309" spans="73:73">
      <c r="BU1309" s="187"/>
    </row>
    <row r="1310" spans="73:73">
      <c r="BU1310" s="187"/>
    </row>
    <row r="1311" spans="73:73">
      <c r="BU1311" s="187"/>
    </row>
    <row r="1312" spans="73:73">
      <c r="BU1312" s="187"/>
    </row>
    <row r="1313" spans="73:73">
      <c r="BU1313" s="187"/>
    </row>
    <row r="1314" spans="73:73">
      <c r="BU1314" s="187"/>
    </row>
    <row r="1315" spans="73:73">
      <c r="BU1315" s="187"/>
    </row>
    <row r="1316" spans="73:73">
      <c r="BU1316" s="187"/>
    </row>
    <row r="1317" spans="73:73">
      <c r="BU1317" s="187"/>
    </row>
    <row r="1318" spans="73:73">
      <c r="BU1318" s="187"/>
    </row>
    <row r="1319" spans="73:73">
      <c r="BU1319" s="187"/>
    </row>
    <row r="1320" spans="73:73">
      <c r="BU1320" s="187"/>
    </row>
    <row r="1321" spans="73:73">
      <c r="BU1321" s="187"/>
    </row>
    <row r="1322" spans="73:73">
      <c r="BU1322" s="187"/>
    </row>
    <row r="1323" spans="73:73">
      <c r="BU1323" s="187"/>
    </row>
    <row r="1324" spans="73:73">
      <c r="BU1324" s="187"/>
    </row>
    <row r="1325" spans="73:73">
      <c r="BU1325" s="187"/>
    </row>
    <row r="1326" spans="73:73">
      <c r="BU1326" s="187"/>
    </row>
    <row r="1327" spans="73:73">
      <c r="BU1327" s="187"/>
    </row>
    <row r="1328" spans="73:73">
      <c r="BU1328" s="187"/>
    </row>
    <row r="1329" spans="73:73">
      <c r="BU1329" s="187"/>
    </row>
    <row r="1330" spans="73:73">
      <c r="BU1330" s="187"/>
    </row>
    <row r="1331" spans="73:73">
      <c r="BU1331" s="187"/>
    </row>
    <row r="1332" spans="73:73">
      <c r="BU1332" s="187"/>
    </row>
    <row r="1333" spans="73:73">
      <c r="BU1333" s="187"/>
    </row>
    <row r="1334" spans="73:73">
      <c r="BU1334" s="187"/>
    </row>
    <row r="1335" spans="73:73">
      <c r="BU1335" s="187"/>
    </row>
    <row r="1336" spans="73:73">
      <c r="BU1336" s="187"/>
    </row>
    <row r="1337" spans="73:73">
      <c r="BU1337" s="187"/>
    </row>
    <row r="1338" spans="73:73">
      <c r="BU1338" s="187"/>
    </row>
    <row r="1339" spans="73:73">
      <c r="BU1339" s="187"/>
    </row>
    <row r="1340" spans="73:73">
      <c r="BU1340" s="187"/>
    </row>
    <row r="1341" spans="73:73">
      <c r="BU1341" s="187"/>
    </row>
    <row r="1342" spans="73:73">
      <c r="BU1342" s="187"/>
    </row>
    <row r="1343" spans="73:73">
      <c r="BU1343" s="187"/>
    </row>
    <row r="1344" spans="73:73">
      <c r="BU1344" s="187"/>
    </row>
    <row r="1345" spans="73:73">
      <c r="BU1345" s="187"/>
    </row>
    <row r="1346" spans="73:73">
      <c r="BU1346" s="187"/>
    </row>
    <row r="1347" spans="73:73">
      <c r="BU1347" s="187"/>
    </row>
    <row r="1348" spans="73:73">
      <c r="BU1348" s="187"/>
    </row>
    <row r="1349" spans="73:73">
      <c r="BU1349" s="187"/>
    </row>
    <row r="1350" spans="73:73">
      <c r="BU1350" s="187"/>
    </row>
    <row r="1351" spans="73:73">
      <c r="BU1351" s="187"/>
    </row>
    <row r="1352" spans="73:73">
      <c r="BU1352" s="187"/>
    </row>
    <row r="1353" spans="73:73">
      <c r="BU1353" s="187"/>
    </row>
    <row r="1354" spans="73:73">
      <c r="BU1354" s="187"/>
    </row>
    <row r="1355" spans="73:73">
      <c r="BU1355" s="187"/>
    </row>
    <row r="1356" spans="73:73">
      <c r="BU1356" s="187"/>
    </row>
    <row r="1357" spans="73:73">
      <c r="BU1357" s="187"/>
    </row>
    <row r="1358" spans="73:73">
      <c r="BU1358" s="187"/>
    </row>
    <row r="1359" spans="73:73">
      <c r="BU1359" s="187"/>
    </row>
    <row r="1360" spans="73:73">
      <c r="BU1360" s="187"/>
    </row>
    <row r="1361" spans="73:73">
      <c r="BU1361" s="187"/>
    </row>
    <row r="1362" spans="73:73">
      <c r="BU1362" s="187"/>
    </row>
    <row r="1363" spans="73:73">
      <c r="BU1363" s="187"/>
    </row>
    <row r="1364" spans="73:73">
      <c r="BU1364" s="187"/>
    </row>
    <row r="1365" spans="73:73">
      <c r="BU1365" s="187"/>
    </row>
    <row r="1366" spans="73:73">
      <c r="BU1366" s="187"/>
    </row>
    <row r="1367" spans="73:73">
      <c r="BU1367" s="187"/>
    </row>
    <row r="1368" spans="73:73">
      <c r="BU1368" s="187"/>
    </row>
    <row r="1369" spans="73:73">
      <c r="BU1369" s="187"/>
    </row>
    <row r="1370" spans="73:73">
      <c r="BU1370" s="187"/>
    </row>
    <row r="1371" spans="73:73">
      <c r="BU1371" s="187"/>
    </row>
    <row r="1372" spans="73:73">
      <c r="BU1372" s="187"/>
    </row>
    <row r="1373" spans="73:73">
      <c r="BU1373" s="187"/>
    </row>
    <row r="1374" spans="73:73">
      <c r="BU1374" s="187"/>
    </row>
    <row r="1375" spans="73:73">
      <c r="BU1375" s="187"/>
    </row>
    <row r="1376" spans="73:73">
      <c r="BU1376" s="187"/>
    </row>
    <row r="1377" spans="73:73">
      <c r="BU1377" s="187"/>
    </row>
    <row r="1378" spans="73:73">
      <c r="BU1378" s="187"/>
    </row>
    <row r="1379" spans="73:73">
      <c r="BU1379" s="187"/>
    </row>
    <row r="1380" spans="73:73">
      <c r="BU1380" s="187"/>
    </row>
    <row r="1381" spans="73:73">
      <c r="BU1381" s="187"/>
    </row>
    <row r="1382" spans="73:73">
      <c r="BU1382" s="187"/>
    </row>
    <row r="1383" spans="73:73">
      <c r="BU1383" s="187"/>
    </row>
    <row r="1384" spans="73:73">
      <c r="BU1384" s="187"/>
    </row>
    <row r="1385" spans="73:73">
      <c r="BU1385" s="187"/>
    </row>
    <row r="1386" spans="73:73">
      <c r="BU1386" s="187"/>
    </row>
    <row r="1387" spans="73:73">
      <c r="BU1387" s="187"/>
    </row>
    <row r="1388" spans="73:73">
      <c r="BU1388" s="187"/>
    </row>
    <row r="1389" spans="73:73">
      <c r="BU1389" s="187"/>
    </row>
    <row r="1390" spans="73:73">
      <c r="BU1390" s="187"/>
    </row>
    <row r="1391" spans="73:73">
      <c r="BU1391" s="187"/>
    </row>
    <row r="1392" spans="73:73">
      <c r="BU1392" s="187"/>
    </row>
    <row r="1393" spans="73:73">
      <c r="BU1393" s="187"/>
    </row>
    <row r="1394" spans="73:73">
      <c r="BU1394" s="187"/>
    </row>
    <row r="1395" spans="73:73">
      <c r="BU1395" s="187"/>
    </row>
    <row r="1396" spans="73:73">
      <c r="BU1396" s="187"/>
    </row>
    <row r="1397" spans="73:73">
      <c r="BU1397" s="187"/>
    </row>
    <row r="1398" spans="73:73">
      <c r="BU1398" s="187"/>
    </row>
    <row r="1399" spans="73:73">
      <c r="BU1399" s="187"/>
    </row>
    <row r="1400" spans="73:73">
      <c r="BU1400" s="187"/>
    </row>
    <row r="1401" spans="73:73">
      <c r="BU1401" s="187"/>
    </row>
    <row r="1402" spans="73:73">
      <c r="BU1402" s="187"/>
    </row>
    <row r="1403" spans="73:73">
      <c r="BU1403" s="187"/>
    </row>
    <row r="1404" spans="73:73">
      <c r="BU1404" s="187"/>
    </row>
    <row r="1405" spans="73:73">
      <c r="BU1405" s="187"/>
    </row>
    <row r="1406" spans="73:73">
      <c r="BU1406" s="187"/>
    </row>
    <row r="1407" spans="73:73">
      <c r="BU1407" s="187"/>
    </row>
    <row r="1408" spans="73:73">
      <c r="BU1408" s="187"/>
    </row>
    <row r="1409" spans="73:73">
      <c r="BU1409" s="187"/>
    </row>
    <row r="1410" spans="73:73">
      <c r="BU1410" s="187"/>
    </row>
    <row r="1411" spans="73:73">
      <c r="BU1411" s="187"/>
    </row>
    <row r="1412" spans="73:73">
      <c r="BU1412" s="187"/>
    </row>
    <row r="1413" spans="73:73">
      <c r="BU1413" s="187"/>
    </row>
    <row r="1414" spans="73:73">
      <c r="BU1414" s="187"/>
    </row>
    <row r="1415" spans="73:73">
      <c r="BU1415" s="187"/>
    </row>
    <row r="1416" spans="73:73">
      <c r="BU1416" s="187"/>
    </row>
    <row r="1417" spans="73:73">
      <c r="BU1417" s="187"/>
    </row>
    <row r="1418" spans="73:73">
      <c r="BU1418" s="187"/>
    </row>
    <row r="1419" spans="73:73">
      <c r="BU1419" s="187"/>
    </row>
    <row r="1420" spans="73:73">
      <c r="BU1420" s="187"/>
    </row>
    <row r="1421" spans="73:73">
      <c r="BU1421" s="187"/>
    </row>
    <row r="1422" spans="73:73">
      <c r="BU1422" s="187"/>
    </row>
    <row r="1423" spans="73:73">
      <c r="BU1423" s="187"/>
    </row>
    <row r="1424" spans="73:73">
      <c r="BU1424" s="187"/>
    </row>
    <row r="1425" spans="73:73">
      <c r="BU1425" s="187"/>
    </row>
    <row r="1426" spans="73:73">
      <c r="BU1426" s="187"/>
    </row>
    <row r="1427" spans="73:73">
      <c r="BU1427" s="187"/>
    </row>
    <row r="1428" spans="73:73">
      <c r="BU1428" s="187"/>
    </row>
    <row r="1429" spans="73:73">
      <c r="BU1429" s="187"/>
    </row>
    <row r="1430" spans="73:73">
      <c r="BU1430" s="187"/>
    </row>
    <row r="1431" spans="73:73">
      <c r="BU1431" s="187"/>
    </row>
    <row r="1432" spans="73:73">
      <c r="BU1432" s="187"/>
    </row>
    <row r="1433" spans="73:73">
      <c r="BU1433" s="187"/>
    </row>
    <row r="1434" spans="73:73">
      <c r="BU1434" s="187"/>
    </row>
    <row r="1435" spans="73:73">
      <c r="BU1435" s="187"/>
    </row>
    <row r="1436" spans="73:73">
      <c r="BU1436" s="187"/>
    </row>
    <row r="1437" spans="73:73">
      <c r="BU1437" s="187"/>
    </row>
    <row r="1438" spans="73:73">
      <c r="BU1438" s="187"/>
    </row>
    <row r="1439" spans="73:73">
      <c r="BU1439" s="187"/>
    </row>
    <row r="1440" spans="73:73">
      <c r="BU1440" s="187"/>
    </row>
    <row r="1441" spans="73:73">
      <c r="BU1441" s="187"/>
    </row>
    <row r="1442" spans="73:73">
      <c r="BU1442" s="187"/>
    </row>
    <row r="1443" spans="73:73">
      <c r="BU1443" s="187"/>
    </row>
    <row r="1444" spans="73:73">
      <c r="BU1444" s="187"/>
    </row>
    <row r="1445" spans="73:73">
      <c r="BU1445" s="187"/>
    </row>
    <row r="1446" spans="73:73">
      <c r="BU1446" s="187"/>
    </row>
    <row r="1447" spans="73:73">
      <c r="BU1447" s="187"/>
    </row>
    <row r="1448" spans="73:73">
      <c r="BU1448" s="187"/>
    </row>
    <row r="1449" spans="73:73">
      <c r="BU1449" s="187"/>
    </row>
    <row r="1450" spans="73:73">
      <c r="BU1450" s="187"/>
    </row>
    <row r="1451" spans="73:73">
      <c r="BU1451" s="187"/>
    </row>
    <row r="1452" spans="73:73">
      <c r="BU1452" s="187"/>
    </row>
    <row r="1453" spans="73:73">
      <c r="BU1453" s="187"/>
    </row>
    <row r="1454" spans="73:73">
      <c r="BU1454" s="187"/>
    </row>
    <row r="1455" spans="73:73">
      <c r="BU1455" s="187"/>
    </row>
    <row r="1456" spans="73:73">
      <c r="BU1456" s="187"/>
    </row>
    <row r="1457" spans="73:73">
      <c r="BU1457" s="187"/>
    </row>
    <row r="1458" spans="73:73">
      <c r="BU1458" s="187"/>
    </row>
    <row r="1459" spans="73:73">
      <c r="BU1459" s="187"/>
    </row>
    <row r="1460" spans="73:73">
      <c r="BU1460" s="187"/>
    </row>
    <row r="1461" spans="73:73">
      <c r="BU1461" s="187"/>
    </row>
    <row r="1462" spans="73:73">
      <c r="BU1462" s="187"/>
    </row>
    <row r="1463" spans="73:73">
      <c r="BU1463" s="187"/>
    </row>
    <row r="1464" spans="73:73">
      <c r="BU1464" s="187"/>
    </row>
    <row r="1465" spans="73:73">
      <c r="BU1465" s="187"/>
    </row>
    <row r="1466" spans="73:73">
      <c r="BU1466" s="187"/>
    </row>
    <row r="1467" spans="73:73">
      <c r="BU1467" s="187"/>
    </row>
    <row r="1468" spans="73:73">
      <c r="BU1468" s="187"/>
    </row>
    <row r="1469" spans="73:73">
      <c r="BU1469" s="187"/>
    </row>
    <row r="1470" spans="73:73">
      <c r="BU1470" s="187"/>
    </row>
    <row r="1471" spans="73:73">
      <c r="BU1471" s="187"/>
    </row>
    <row r="1472" spans="73:73">
      <c r="BU1472" s="187"/>
    </row>
    <row r="1473" spans="73:73">
      <c r="BU1473" s="187"/>
    </row>
    <row r="1474" spans="73:73">
      <c r="BU1474" s="187"/>
    </row>
    <row r="1475" spans="73:73">
      <c r="BU1475" s="187"/>
    </row>
    <row r="1476" spans="73:73">
      <c r="BU1476" s="187"/>
    </row>
    <row r="1477" spans="73:73">
      <c r="BU1477" s="187"/>
    </row>
    <row r="1478" spans="73:73">
      <c r="BU1478" s="187"/>
    </row>
    <row r="1479" spans="73:73">
      <c r="BU1479" s="187"/>
    </row>
    <row r="1480" spans="73:73">
      <c r="BU1480" s="187"/>
    </row>
    <row r="1481" spans="73:73">
      <c r="BU1481" s="187"/>
    </row>
    <row r="1482" spans="73:73">
      <c r="BU1482" s="187"/>
    </row>
    <row r="1483" spans="73:73">
      <c r="BU1483" s="187"/>
    </row>
    <row r="1484" spans="73:73">
      <c r="BU1484" s="187"/>
    </row>
    <row r="1485" spans="73:73">
      <c r="BU1485" s="187"/>
    </row>
    <row r="1486" spans="73:73">
      <c r="BU1486" s="187"/>
    </row>
    <row r="1487" spans="73:73">
      <c r="BU1487" s="187"/>
    </row>
    <row r="1488" spans="73:73">
      <c r="BU1488" s="187"/>
    </row>
    <row r="1489" spans="73:73">
      <c r="BU1489" s="187"/>
    </row>
    <row r="1490" spans="73:73">
      <c r="BU1490" s="187"/>
    </row>
    <row r="1491" spans="73:73">
      <c r="BU1491" s="187"/>
    </row>
    <row r="1492" spans="73:73">
      <c r="BU1492" s="187"/>
    </row>
    <row r="1493" spans="73:73">
      <c r="BU1493" s="187"/>
    </row>
    <row r="1494" spans="73:73">
      <c r="BU1494" s="187"/>
    </row>
    <row r="1495" spans="73:73">
      <c r="BU1495" s="187"/>
    </row>
    <row r="1496" spans="73:73">
      <c r="BU1496" s="187"/>
    </row>
    <row r="1497" spans="73:73">
      <c r="BU1497" s="187"/>
    </row>
    <row r="1498" spans="73:73">
      <c r="BU1498" s="187"/>
    </row>
    <row r="1499" spans="73:73">
      <c r="BU1499" s="187"/>
    </row>
    <row r="1500" spans="73:73">
      <c r="BU1500" s="187"/>
    </row>
    <row r="1501" spans="73:73">
      <c r="BU1501" s="187"/>
    </row>
    <row r="1502" spans="73:73">
      <c r="BU1502" s="187"/>
    </row>
    <row r="1503" spans="73:73">
      <c r="BU1503" s="187"/>
    </row>
    <row r="1504" spans="73:73">
      <c r="BU1504" s="187"/>
    </row>
    <row r="1505" spans="73:73">
      <c r="BU1505" s="187"/>
    </row>
    <row r="1506" spans="73:73">
      <c r="BU1506" s="187"/>
    </row>
    <row r="1507" spans="73:73">
      <c r="BU1507" s="187"/>
    </row>
    <row r="1508" spans="73:73">
      <c r="BU1508" s="187"/>
    </row>
    <row r="1509" spans="73:73">
      <c r="BU1509" s="187"/>
    </row>
    <row r="1510" spans="73:73">
      <c r="BU1510" s="187"/>
    </row>
    <row r="1511" spans="73:73">
      <c r="BU1511" s="187"/>
    </row>
    <row r="1512" spans="73:73">
      <c r="BU1512" s="187"/>
    </row>
    <row r="1513" spans="73:73">
      <c r="BU1513" s="187"/>
    </row>
    <row r="1514" spans="73:73">
      <c r="BU1514" s="187"/>
    </row>
    <row r="1515" spans="73:73">
      <c r="BU1515" s="187"/>
    </row>
    <row r="1516" spans="73:73">
      <c r="BU1516" s="187"/>
    </row>
    <row r="1517" spans="73:73">
      <c r="BU1517" s="187"/>
    </row>
    <row r="1518" spans="73:73">
      <c r="BU1518" s="187"/>
    </row>
    <row r="1519" spans="73:73">
      <c r="BU1519" s="187"/>
    </row>
    <row r="1520" spans="73:73">
      <c r="BU1520" s="187"/>
    </row>
    <row r="1521" spans="73:73">
      <c r="BU1521" s="187"/>
    </row>
    <row r="1522" spans="73:73">
      <c r="BU1522" s="187"/>
    </row>
    <row r="1523" spans="73:73">
      <c r="BU1523" s="187"/>
    </row>
    <row r="1524" spans="73:73">
      <c r="BU1524" s="187"/>
    </row>
    <row r="1525" spans="73:73">
      <c r="BU1525" s="187"/>
    </row>
    <row r="1526" spans="73:73">
      <c r="BU1526" s="187"/>
    </row>
    <row r="1527" spans="73:73">
      <c r="BU1527" s="187"/>
    </row>
    <row r="1528" spans="73:73">
      <c r="BU1528" s="187"/>
    </row>
    <row r="1529" spans="73:73">
      <c r="BU1529" s="187"/>
    </row>
    <row r="1530" spans="73:73">
      <c r="BU1530" s="187"/>
    </row>
    <row r="1531" spans="73:73">
      <c r="BU1531" s="187"/>
    </row>
    <row r="1532" spans="73:73">
      <c r="BU1532" s="187"/>
    </row>
    <row r="1533" spans="73:73">
      <c r="BU1533" s="187"/>
    </row>
    <row r="1534" spans="73:73">
      <c r="BU1534" s="187"/>
    </row>
    <row r="1535" spans="73:73">
      <c r="BU1535" s="187"/>
    </row>
    <row r="1536" spans="73:73">
      <c r="BU1536" s="187"/>
    </row>
    <row r="1537" spans="73:73">
      <c r="BU1537" s="187"/>
    </row>
    <row r="1538" spans="73:73">
      <c r="BU1538" s="187"/>
    </row>
    <row r="1539" spans="73:73">
      <c r="BU1539" s="187"/>
    </row>
    <row r="1540" spans="73:73">
      <c r="BU1540" s="187"/>
    </row>
    <row r="1541" spans="73:73">
      <c r="BU1541" s="187"/>
    </row>
    <row r="1542" spans="73:73">
      <c r="BU1542" s="187"/>
    </row>
    <row r="1543" spans="73:73">
      <c r="BU1543" s="187"/>
    </row>
    <row r="1544" spans="73:73">
      <c r="BU1544" s="187"/>
    </row>
    <row r="1545" spans="73:73">
      <c r="BU1545" s="187"/>
    </row>
    <row r="1546" spans="73:73">
      <c r="BU1546" s="187"/>
    </row>
    <row r="1547" spans="73:73">
      <c r="BU1547" s="187"/>
    </row>
    <row r="1548" spans="73:73">
      <c r="BU1548" s="187"/>
    </row>
    <row r="1549" spans="73:73">
      <c r="BU1549" s="187"/>
    </row>
    <row r="1550" spans="73:73">
      <c r="BU1550" s="187"/>
    </row>
    <row r="1551" spans="73:73">
      <c r="BU1551" s="187"/>
    </row>
    <row r="1552" spans="73:73">
      <c r="BU1552" s="187"/>
    </row>
    <row r="1553" spans="73:73">
      <c r="BU1553" s="187"/>
    </row>
    <row r="1554" spans="73:73">
      <c r="BU1554" s="187"/>
    </row>
    <row r="1555" spans="73:73">
      <c r="BU1555" s="187"/>
    </row>
    <row r="1556" spans="73:73">
      <c r="BU1556" s="187"/>
    </row>
    <row r="1557" spans="73:73">
      <c r="BU1557" s="187"/>
    </row>
    <row r="1558" spans="73:73">
      <c r="BU1558" s="187"/>
    </row>
    <row r="1559" spans="73:73">
      <c r="BU1559" s="187"/>
    </row>
    <row r="1560" spans="73:73">
      <c r="BU1560" s="187"/>
    </row>
    <row r="1561" spans="73:73">
      <c r="BU1561" s="187"/>
    </row>
    <row r="1562" spans="73:73">
      <c r="BU1562" s="187"/>
    </row>
    <row r="1563" spans="73:73">
      <c r="BU1563" s="187"/>
    </row>
    <row r="1564" spans="73:73">
      <c r="BU1564" s="187"/>
    </row>
    <row r="1565" spans="73:73">
      <c r="BU1565" s="187"/>
    </row>
    <row r="1566" spans="73:73">
      <c r="BU1566" s="187"/>
    </row>
    <row r="1567" spans="73:73">
      <c r="BU1567" s="187"/>
    </row>
    <row r="1568" spans="73:73">
      <c r="BU1568" s="187"/>
    </row>
    <row r="1569" spans="73:73">
      <c r="BU1569" s="187"/>
    </row>
    <row r="1570" spans="73:73">
      <c r="BU1570" s="187"/>
    </row>
    <row r="1571" spans="73:73">
      <c r="BU1571" s="187"/>
    </row>
    <row r="1572" spans="73:73">
      <c r="BU1572" s="187"/>
    </row>
    <row r="1573" spans="73:73">
      <c r="BU1573" s="187"/>
    </row>
    <row r="1574" spans="73:73">
      <c r="BU1574" s="187"/>
    </row>
    <row r="1575" spans="73:73">
      <c r="BU1575" s="187"/>
    </row>
    <row r="1576" spans="73:73">
      <c r="BU1576" s="187"/>
    </row>
    <row r="1577" spans="73:73">
      <c r="BU1577" s="187"/>
    </row>
    <row r="1578" spans="73:73">
      <c r="BU1578" s="187"/>
    </row>
    <row r="1579" spans="73:73">
      <c r="BU1579" s="187"/>
    </row>
    <row r="1580" spans="73:73">
      <c r="BU1580" s="187"/>
    </row>
    <row r="1581" spans="73:73">
      <c r="BU1581" s="187"/>
    </row>
    <row r="1582" spans="73:73">
      <c r="BU1582" s="187"/>
    </row>
    <row r="1583" spans="73:73">
      <c r="BU1583" s="187"/>
    </row>
    <row r="1584" spans="73:73">
      <c r="BU1584" s="187"/>
    </row>
    <row r="1585" spans="73:73">
      <c r="BU1585" s="187"/>
    </row>
    <row r="1586" spans="73:73">
      <c r="BU1586" s="187"/>
    </row>
    <row r="1587" spans="73:73">
      <c r="BU1587" s="187"/>
    </row>
    <row r="1588" spans="73:73">
      <c r="BU1588" s="187"/>
    </row>
    <row r="1589" spans="73:73">
      <c r="BU1589" s="187"/>
    </row>
    <row r="1590" spans="73:73">
      <c r="BU1590" s="187"/>
    </row>
    <row r="1591" spans="73:73">
      <c r="BU1591" s="187"/>
    </row>
    <row r="1592" spans="73:73">
      <c r="BU1592" s="187"/>
    </row>
    <row r="1593" spans="73:73">
      <c r="BU1593" s="187"/>
    </row>
    <row r="1594" spans="73:73">
      <c r="BU1594" s="187"/>
    </row>
    <row r="1595" spans="73:73">
      <c r="BU1595" s="187"/>
    </row>
    <row r="1596" spans="73:73">
      <c r="BU1596" s="187"/>
    </row>
    <row r="1597" spans="73:73">
      <c r="BU1597" s="187"/>
    </row>
    <row r="1598" spans="73:73">
      <c r="BU1598" s="187"/>
    </row>
    <row r="1599" spans="73:73">
      <c r="BU1599" s="187"/>
    </row>
    <row r="1600" spans="73:73">
      <c r="BU1600" s="187"/>
    </row>
    <row r="1601" spans="73:73">
      <c r="BU1601" s="187"/>
    </row>
    <row r="1602" spans="73:73">
      <c r="BU1602" s="187"/>
    </row>
    <row r="1603" spans="73:73">
      <c r="BU1603" s="187"/>
    </row>
    <row r="1604" spans="73:73">
      <c r="BU1604" s="187"/>
    </row>
    <row r="1605" spans="73:73">
      <c r="BU1605" s="187"/>
    </row>
    <row r="1606" spans="73:73">
      <c r="BU1606" s="187"/>
    </row>
    <row r="1607" spans="73:73">
      <c r="BU1607" s="187"/>
    </row>
    <row r="1608" spans="73:73">
      <c r="BU1608" s="187"/>
    </row>
    <row r="1609" spans="73:73">
      <c r="BU1609" s="187"/>
    </row>
    <row r="1610" spans="73:73">
      <c r="BU1610" s="187"/>
    </row>
    <row r="1611" spans="73:73">
      <c r="BU1611" s="187"/>
    </row>
    <row r="1612" spans="73:73">
      <c r="BU1612" s="187"/>
    </row>
    <row r="1613" spans="73:73">
      <c r="BU1613" s="187"/>
    </row>
    <row r="1614" spans="73:73">
      <c r="BU1614" s="187"/>
    </row>
    <row r="1615" spans="73:73">
      <c r="BU1615" s="187"/>
    </row>
    <row r="1616" spans="73:73">
      <c r="BU1616" s="187"/>
    </row>
    <row r="1617" spans="73:73">
      <c r="BU1617" s="187"/>
    </row>
    <row r="1618" spans="73:73">
      <c r="BU1618" s="187"/>
    </row>
    <row r="1619" spans="73:73">
      <c r="BU1619" s="187"/>
    </row>
    <row r="1620" spans="73:73">
      <c r="BU1620" s="187"/>
    </row>
    <row r="1621" spans="73:73">
      <c r="BU1621" s="187"/>
    </row>
    <row r="1622" spans="73:73">
      <c r="BU1622" s="187"/>
    </row>
    <row r="1623" spans="73:73">
      <c r="BU1623" s="187"/>
    </row>
    <row r="1624" spans="73:73">
      <c r="BU1624" s="187"/>
    </row>
    <row r="1625" spans="73:73">
      <c r="BU1625" s="187"/>
    </row>
    <row r="1626" spans="73:73">
      <c r="BU1626" s="187"/>
    </row>
    <row r="1627" spans="73:73">
      <c r="BU1627" s="187"/>
    </row>
    <row r="1628" spans="73:73">
      <c r="BU1628" s="187"/>
    </row>
    <row r="1629" spans="73:73">
      <c r="BU1629" s="187"/>
    </row>
    <row r="1630" spans="73:73">
      <c r="BU1630" s="187"/>
    </row>
    <row r="1631" spans="73:73">
      <c r="BU1631" s="187"/>
    </row>
    <row r="1632" spans="73:73">
      <c r="BU1632" s="187"/>
    </row>
    <row r="1633" spans="73:73">
      <c r="BU1633" s="187"/>
    </row>
    <row r="1634" spans="73:73">
      <c r="BU1634" s="187"/>
    </row>
    <row r="1635" spans="73:73">
      <c r="BU1635" s="187"/>
    </row>
    <row r="1636" spans="73:73">
      <c r="BU1636" s="187"/>
    </row>
    <row r="1637" spans="73:73">
      <c r="BU1637" s="187"/>
    </row>
    <row r="1638" spans="73:73">
      <c r="BU1638" s="187"/>
    </row>
    <row r="1639" spans="73:73">
      <c r="BU1639" s="187"/>
    </row>
    <row r="1640" spans="73:73">
      <c r="BU1640" s="187"/>
    </row>
    <row r="1641" spans="73:73">
      <c r="BU1641" s="187"/>
    </row>
    <row r="1642" spans="73:73">
      <c r="BU1642" s="187"/>
    </row>
    <row r="1643" spans="73:73">
      <c r="BU1643" s="187"/>
    </row>
    <row r="1644" spans="73:73">
      <c r="BU1644" s="187"/>
    </row>
    <row r="1645" spans="73:73">
      <c r="BU1645" s="187"/>
    </row>
    <row r="1646" spans="73:73">
      <c r="BU1646" s="187"/>
    </row>
    <row r="1647" spans="73:73">
      <c r="BU1647" s="187"/>
    </row>
    <row r="1648" spans="73:73">
      <c r="BU1648" s="187"/>
    </row>
    <row r="1649" spans="73:73">
      <c r="BU1649" s="187"/>
    </row>
    <row r="1650" spans="73:73">
      <c r="BU1650" s="187"/>
    </row>
    <row r="1651" spans="73:73">
      <c r="BU1651" s="187"/>
    </row>
    <row r="1652" spans="73:73">
      <c r="BU1652" s="187"/>
    </row>
    <row r="1653" spans="73:73">
      <c r="BU1653" s="187"/>
    </row>
    <row r="1654" spans="73:73">
      <c r="BU1654" s="187"/>
    </row>
    <row r="1655" spans="73:73">
      <c r="BU1655" s="187"/>
    </row>
    <row r="1656" spans="73:73">
      <c r="BU1656" s="187"/>
    </row>
    <row r="1657" spans="73:73">
      <c r="BU1657" s="187"/>
    </row>
    <row r="1658" spans="73:73">
      <c r="BU1658" s="187"/>
    </row>
    <row r="1659" spans="73:73">
      <c r="BU1659" s="187"/>
    </row>
    <row r="1660" spans="73:73">
      <c r="BU1660" s="187"/>
    </row>
    <row r="1661" spans="73:73">
      <c r="BU1661" s="187"/>
    </row>
    <row r="1662" spans="73:73">
      <c r="BU1662" s="187"/>
    </row>
    <row r="1663" spans="73:73">
      <c r="BU1663" s="187"/>
    </row>
    <row r="1664" spans="73:73">
      <c r="BU1664" s="187"/>
    </row>
    <row r="1665" spans="73:73">
      <c r="BU1665" s="187"/>
    </row>
    <row r="1666" spans="73:73">
      <c r="BU1666" s="187"/>
    </row>
    <row r="1667" spans="73:73">
      <c r="BU1667" s="187"/>
    </row>
    <row r="1668" spans="73:73">
      <c r="BU1668" s="187"/>
    </row>
    <row r="1669" spans="73:73">
      <c r="BU1669" s="187"/>
    </row>
    <row r="1670" spans="73:73">
      <c r="BU1670" s="187"/>
    </row>
    <row r="1671" spans="73:73">
      <c r="BU1671" s="187"/>
    </row>
    <row r="1672" spans="73:73">
      <c r="BU1672" s="187"/>
    </row>
    <row r="1673" spans="73:73">
      <c r="BU1673" s="187"/>
    </row>
    <row r="1674" spans="73:73">
      <c r="BU1674" s="187"/>
    </row>
    <row r="1675" spans="73:73">
      <c r="BU1675" s="187"/>
    </row>
    <row r="1676" spans="73:73">
      <c r="BU1676" s="187"/>
    </row>
    <row r="1677" spans="73:73">
      <c r="BU1677" s="187"/>
    </row>
    <row r="1678" spans="73:73">
      <c r="BU1678" s="187"/>
    </row>
    <row r="1679" spans="73:73">
      <c r="BU1679" s="187"/>
    </row>
    <row r="1680" spans="73:73">
      <c r="BU1680" s="187"/>
    </row>
    <row r="1681" spans="73:73">
      <c r="BU1681" s="187"/>
    </row>
    <row r="1682" spans="73:73">
      <c r="BU1682" s="187"/>
    </row>
    <row r="1683" spans="73:73">
      <c r="BU1683" s="187"/>
    </row>
    <row r="1684" spans="73:73">
      <c r="BU1684" s="187"/>
    </row>
    <row r="1685" spans="73:73">
      <c r="BU1685" s="187"/>
    </row>
    <row r="1686" spans="73:73">
      <c r="BU1686" s="187"/>
    </row>
    <row r="1687" spans="73:73">
      <c r="BU1687" s="187"/>
    </row>
    <row r="1688" spans="73:73">
      <c r="BU1688" s="187"/>
    </row>
    <row r="1689" spans="73:73">
      <c r="BU1689" s="187"/>
    </row>
    <row r="1690" spans="73:73">
      <c r="BU1690" s="187"/>
    </row>
    <row r="1691" spans="73:73">
      <c r="BU1691" s="187"/>
    </row>
    <row r="1692" spans="73:73">
      <c r="BU1692" s="187"/>
    </row>
    <row r="1693" spans="73:73">
      <c r="BU1693" s="187"/>
    </row>
    <row r="1694" spans="73:73">
      <c r="BU1694" s="187"/>
    </row>
    <row r="1695" spans="73:73">
      <c r="BU1695" s="187"/>
    </row>
    <row r="1696" spans="73:73">
      <c r="BU1696" s="187"/>
    </row>
    <row r="1697" spans="73:73">
      <c r="BU1697" s="187"/>
    </row>
    <row r="1698" spans="73:73">
      <c r="BU1698" s="187"/>
    </row>
    <row r="1699" spans="73:73">
      <c r="BU1699" s="187"/>
    </row>
    <row r="1700" spans="73:73">
      <c r="BU1700" s="187"/>
    </row>
    <row r="1701" spans="73:73">
      <c r="BU1701" s="187"/>
    </row>
    <row r="1702" spans="73:73">
      <c r="BU1702" s="187"/>
    </row>
    <row r="1703" spans="73:73">
      <c r="BU1703" s="187"/>
    </row>
    <row r="1704" spans="73:73">
      <c r="BU1704" s="187"/>
    </row>
    <row r="1705" spans="73:73">
      <c r="BU1705" s="187"/>
    </row>
    <row r="1706" spans="73:73">
      <c r="BU1706" s="187"/>
    </row>
    <row r="1707" spans="73:73">
      <c r="BU1707" s="187"/>
    </row>
    <row r="1708" spans="73:73">
      <c r="BU1708" s="187"/>
    </row>
    <row r="1709" spans="73:73">
      <c r="BU1709" s="187"/>
    </row>
    <row r="1710" spans="73:73">
      <c r="BU1710" s="187"/>
    </row>
    <row r="1711" spans="73:73">
      <c r="BU1711" s="187"/>
    </row>
    <row r="1712" spans="73:73">
      <c r="BU1712" s="187"/>
    </row>
    <row r="1713" spans="73:73">
      <c r="BU1713" s="187"/>
    </row>
    <row r="1714" spans="73:73">
      <c r="BU1714" s="187"/>
    </row>
    <row r="1715" spans="73:73">
      <c r="BU1715" s="187"/>
    </row>
    <row r="1716" spans="73:73">
      <c r="BU1716" s="187"/>
    </row>
    <row r="1717" spans="73:73">
      <c r="BU1717" s="187"/>
    </row>
    <row r="1718" spans="73:73">
      <c r="BU1718" s="187"/>
    </row>
    <row r="1719" spans="73:73">
      <c r="BU1719" s="187"/>
    </row>
    <row r="1720" spans="73:73">
      <c r="BU1720" s="187"/>
    </row>
    <row r="1721" spans="73:73">
      <c r="BU1721" s="187"/>
    </row>
    <row r="1722" spans="73:73">
      <c r="BU1722" s="187"/>
    </row>
    <row r="1723" spans="73:73">
      <c r="BU1723" s="187"/>
    </row>
    <row r="1724" spans="73:73">
      <c r="BU1724" s="187"/>
    </row>
    <row r="1725" spans="73:73">
      <c r="BU1725" s="187"/>
    </row>
    <row r="1726" spans="73:73">
      <c r="BU1726" s="187"/>
    </row>
    <row r="1727" spans="73:73">
      <c r="BU1727" s="187"/>
    </row>
    <row r="1728" spans="73:73">
      <c r="BU1728" s="187"/>
    </row>
    <row r="1729" spans="73:73">
      <c r="BU1729" s="187"/>
    </row>
    <row r="1730" spans="73:73">
      <c r="BU1730" s="187"/>
    </row>
    <row r="1731" spans="73:73">
      <c r="BU1731" s="187"/>
    </row>
    <row r="1732" spans="73:73">
      <c r="BU1732" s="187"/>
    </row>
    <row r="1733" spans="73:73">
      <c r="BU1733" s="187"/>
    </row>
    <row r="1734" spans="73:73">
      <c r="BU1734" s="187"/>
    </row>
    <row r="1735" spans="73:73">
      <c r="BU1735" s="187"/>
    </row>
    <row r="1736" spans="73:73">
      <c r="BU1736" s="187"/>
    </row>
    <row r="1737" spans="73:73">
      <c r="BU1737" s="187"/>
    </row>
    <row r="1738" spans="73:73">
      <c r="BU1738" s="187"/>
    </row>
    <row r="1739" spans="73:73">
      <c r="BU1739" s="187"/>
    </row>
    <row r="1740" spans="73:73">
      <c r="BU1740" s="187"/>
    </row>
    <row r="1741" spans="73:73">
      <c r="BU1741" s="187"/>
    </row>
    <row r="1742" spans="73:73">
      <c r="BU1742" s="187"/>
    </row>
    <row r="1743" spans="73:73">
      <c r="BU1743" s="187"/>
    </row>
    <row r="1744" spans="73:73">
      <c r="BU1744" s="187"/>
    </row>
    <row r="1745" spans="73:73">
      <c r="BU1745" s="187"/>
    </row>
    <row r="1746" spans="73:73">
      <c r="BU1746" s="187"/>
    </row>
    <row r="1747" spans="73:73">
      <c r="BU1747" s="187"/>
    </row>
    <row r="1748" spans="73:73">
      <c r="BU1748" s="187"/>
    </row>
    <row r="1749" spans="73:73">
      <c r="BU1749" s="187"/>
    </row>
    <row r="1750" spans="73:73">
      <c r="BU1750" s="187"/>
    </row>
    <row r="1751" spans="73:73">
      <c r="BU1751" s="187"/>
    </row>
    <row r="1752" spans="73:73">
      <c r="BU1752" s="187"/>
    </row>
    <row r="1753" spans="73:73">
      <c r="BU1753" s="187"/>
    </row>
    <row r="1754" spans="73:73">
      <c r="BU1754" s="187"/>
    </row>
    <row r="1755" spans="73:73">
      <c r="BU1755" s="187"/>
    </row>
    <row r="1756" spans="73:73">
      <c r="BU1756" s="187"/>
    </row>
    <row r="1757" spans="73:73">
      <c r="BU1757" s="187"/>
    </row>
    <row r="1758" spans="73:73">
      <c r="BU1758" s="187"/>
    </row>
    <row r="1759" spans="73:73">
      <c r="BU1759" s="187"/>
    </row>
    <row r="1760" spans="73:73">
      <c r="BU1760" s="187"/>
    </row>
    <row r="1761" spans="73:73">
      <c r="BU1761" s="187"/>
    </row>
    <row r="1762" spans="73:73">
      <c r="BU1762" s="187"/>
    </row>
    <row r="1763" spans="73:73">
      <c r="BU1763" s="187"/>
    </row>
    <row r="1764" spans="73:73">
      <c r="BU1764" s="187"/>
    </row>
    <row r="1765" spans="73:73">
      <c r="BU1765" s="187"/>
    </row>
    <row r="1766" spans="73:73">
      <c r="BU1766" s="187"/>
    </row>
    <row r="1767" spans="73:73">
      <c r="BU1767" s="187"/>
    </row>
    <row r="1768" spans="73:73">
      <c r="BU1768" s="187"/>
    </row>
    <row r="1769" spans="73:73">
      <c r="BU1769" s="187"/>
    </row>
    <row r="1770" spans="73:73">
      <c r="BU1770" s="187"/>
    </row>
    <row r="1771" spans="73:73">
      <c r="BU1771" s="187"/>
    </row>
    <row r="1772" spans="73:73">
      <c r="BU1772" s="187"/>
    </row>
    <row r="1773" spans="73:73">
      <c r="BU1773" s="187"/>
    </row>
    <row r="1774" spans="73:73">
      <c r="BU1774" s="187"/>
    </row>
    <row r="1775" spans="73:73">
      <c r="BU1775" s="187"/>
    </row>
    <row r="1776" spans="73:73">
      <c r="BU1776" s="187"/>
    </row>
    <row r="1777" spans="73:73">
      <c r="BU1777" s="187"/>
    </row>
    <row r="1778" spans="73:73">
      <c r="BU1778" s="187"/>
    </row>
    <row r="1779" spans="73:73">
      <c r="BU1779" s="187"/>
    </row>
    <row r="1780" spans="73:73">
      <c r="BU1780" s="187"/>
    </row>
    <row r="1781" spans="73:73">
      <c r="BU1781" s="187"/>
    </row>
    <row r="1782" spans="73:73">
      <c r="BU1782" s="187"/>
    </row>
    <row r="1783" spans="73:73">
      <c r="BU1783" s="187"/>
    </row>
    <row r="1784" spans="73:73">
      <c r="BU1784" s="187"/>
    </row>
    <row r="1785" spans="73:73">
      <c r="BU1785" s="187"/>
    </row>
    <row r="1786" spans="73:73">
      <c r="BU1786" s="187"/>
    </row>
    <row r="1787" spans="73:73">
      <c r="BU1787" s="187"/>
    </row>
    <row r="1788" spans="73:73">
      <c r="BU1788" s="187"/>
    </row>
    <row r="1789" spans="73:73">
      <c r="BU1789" s="187"/>
    </row>
    <row r="1790" spans="73:73">
      <c r="BU1790" s="187"/>
    </row>
    <row r="1791" spans="73:73">
      <c r="BU1791" s="187"/>
    </row>
    <row r="1792" spans="73:73">
      <c r="BU1792" s="187"/>
    </row>
    <row r="1793" spans="73:73">
      <c r="BU1793" s="187"/>
    </row>
    <row r="1794" spans="73:73">
      <c r="BU1794" s="187"/>
    </row>
    <row r="1795" spans="73:73">
      <c r="BU1795" s="187"/>
    </row>
    <row r="1796" spans="73:73">
      <c r="BU1796" s="187"/>
    </row>
    <row r="1797" spans="73:73">
      <c r="BU1797" s="187"/>
    </row>
    <row r="1798" spans="73:73">
      <c r="BU1798" s="187"/>
    </row>
    <row r="1799" spans="73:73">
      <c r="BU1799" s="187"/>
    </row>
    <row r="1800" spans="73:73">
      <c r="BU1800" s="187"/>
    </row>
    <row r="1801" spans="73:73">
      <c r="BU1801" s="187"/>
    </row>
    <row r="1802" spans="73:73">
      <c r="BU1802" s="187"/>
    </row>
    <row r="1803" spans="73:73">
      <c r="BU1803" s="187"/>
    </row>
    <row r="1804" spans="73:73">
      <c r="BU1804" s="187"/>
    </row>
    <row r="1805" spans="73:73">
      <c r="BU1805" s="187"/>
    </row>
    <row r="1806" spans="73:73">
      <c r="BU1806" s="187"/>
    </row>
    <row r="1807" spans="73:73">
      <c r="BU1807" s="187"/>
    </row>
    <row r="1808" spans="73:73">
      <c r="BU1808" s="187"/>
    </row>
    <row r="1809" spans="73:73">
      <c r="BU1809" s="187"/>
    </row>
    <row r="1810" spans="73:73">
      <c r="BU1810" s="187"/>
    </row>
    <row r="1811" spans="73:73">
      <c r="BU1811" s="187"/>
    </row>
    <row r="1812" spans="73:73">
      <c r="BU1812" s="187"/>
    </row>
    <row r="1813" spans="73:73">
      <c r="BU1813" s="187"/>
    </row>
    <row r="1814" spans="73:73">
      <c r="BU1814" s="187"/>
    </row>
    <row r="1815" spans="73:73">
      <c r="BU1815" s="187"/>
    </row>
    <row r="1816" spans="73:73">
      <c r="BU1816" s="187"/>
    </row>
    <row r="1817" spans="73:73">
      <c r="BU1817" s="187"/>
    </row>
    <row r="1818" spans="73:73">
      <c r="BU1818" s="187"/>
    </row>
    <row r="1819" spans="73:73">
      <c r="BU1819" s="187"/>
    </row>
    <row r="1820" spans="73:73">
      <c r="BU1820" s="187"/>
    </row>
    <row r="1821" spans="73:73">
      <c r="BU1821" s="187"/>
    </row>
    <row r="1822" spans="73:73">
      <c r="BU1822" s="187"/>
    </row>
    <row r="1823" spans="73:73">
      <c r="BU1823" s="187"/>
    </row>
    <row r="1824" spans="73:73">
      <c r="BU1824" s="187"/>
    </row>
    <row r="1825" spans="73:73">
      <c r="BU1825" s="187"/>
    </row>
    <row r="1826" spans="73:73">
      <c r="BU1826" s="187"/>
    </row>
    <row r="1827" spans="73:73">
      <c r="BU1827" s="187"/>
    </row>
    <row r="1828" spans="73:73">
      <c r="BU1828" s="187"/>
    </row>
    <row r="1829" spans="73:73">
      <c r="BU1829" s="187"/>
    </row>
    <row r="1830" spans="73:73">
      <c r="BU1830" s="187"/>
    </row>
    <row r="1831" spans="73:73">
      <c r="BU1831" s="187"/>
    </row>
    <row r="1832" spans="73:73">
      <c r="BU1832" s="187"/>
    </row>
    <row r="1833" spans="73:73">
      <c r="BU1833" s="187"/>
    </row>
    <row r="1834" spans="73:73">
      <c r="BU1834" s="187"/>
    </row>
    <row r="1835" spans="73:73">
      <c r="BU1835" s="187"/>
    </row>
    <row r="1836" spans="73:73">
      <c r="BU1836" s="187"/>
    </row>
    <row r="1837" spans="73:73">
      <c r="BU1837" s="187"/>
    </row>
    <row r="1838" spans="73:73">
      <c r="BU1838" s="187"/>
    </row>
    <row r="1839" spans="73:73">
      <c r="BU1839" s="187"/>
    </row>
    <row r="1840" spans="73:73">
      <c r="BU1840" s="187"/>
    </row>
    <row r="1841" spans="73:73">
      <c r="BU1841" s="187"/>
    </row>
    <row r="1842" spans="73:73">
      <c r="BU1842" s="187"/>
    </row>
    <row r="1843" spans="73:73">
      <c r="BU1843" s="187"/>
    </row>
    <row r="1844" spans="73:73">
      <c r="BU1844" s="187"/>
    </row>
    <row r="1845" spans="73:73">
      <c r="BU1845" s="187"/>
    </row>
    <row r="1846" spans="73:73">
      <c r="BU1846" s="187"/>
    </row>
    <row r="1847" spans="73:73">
      <c r="BU1847" s="187"/>
    </row>
    <row r="1848" spans="73:73">
      <c r="BU1848" s="187"/>
    </row>
    <row r="1849" spans="73:73">
      <c r="BU1849" s="187"/>
    </row>
    <row r="1850" spans="73:73">
      <c r="BU1850" s="187"/>
    </row>
    <row r="1851" spans="73:73">
      <c r="BU1851" s="187"/>
    </row>
    <row r="1852" spans="73:73">
      <c r="BU1852" s="187"/>
    </row>
    <row r="1853" spans="73:73">
      <c r="BU1853" s="187"/>
    </row>
    <row r="1854" spans="73:73">
      <c r="BU1854" s="187"/>
    </row>
    <row r="1855" spans="73:73">
      <c r="BU1855" s="187"/>
    </row>
    <row r="1856" spans="73:73">
      <c r="BU1856" s="187"/>
    </row>
    <row r="1857" spans="73:73">
      <c r="BU1857" s="187"/>
    </row>
    <row r="1858" spans="73:73">
      <c r="BU1858" s="187"/>
    </row>
    <row r="1859" spans="73:73">
      <c r="BU1859" s="187"/>
    </row>
    <row r="1860" spans="73:73">
      <c r="BU1860" s="187"/>
    </row>
    <row r="1861" spans="73:73">
      <c r="BU1861" s="187"/>
    </row>
    <row r="1862" spans="73:73">
      <c r="BU1862" s="187"/>
    </row>
    <row r="1863" spans="73:73">
      <c r="BU1863" s="187"/>
    </row>
    <row r="1864" spans="73:73">
      <c r="BU1864" s="187"/>
    </row>
    <row r="1865" spans="73:73">
      <c r="BU1865" s="187"/>
    </row>
    <row r="1866" spans="73:73">
      <c r="BU1866" s="187"/>
    </row>
    <row r="1867" spans="73:73">
      <c r="BU1867" s="187"/>
    </row>
    <row r="1868" spans="73:73">
      <c r="BU1868" s="187"/>
    </row>
    <row r="1869" spans="73:73">
      <c r="BU1869" s="187"/>
    </row>
    <row r="1870" spans="73:73">
      <c r="BU1870" s="187"/>
    </row>
    <row r="1871" spans="73:73">
      <c r="BU1871" s="187"/>
    </row>
    <row r="1872" spans="73:73">
      <c r="BU1872" s="187"/>
    </row>
    <row r="1873" spans="73:73">
      <c r="BU1873" s="187"/>
    </row>
    <row r="1874" spans="73:73">
      <c r="BU1874" s="187"/>
    </row>
    <row r="1875" spans="73:73">
      <c r="BU1875" s="187"/>
    </row>
    <row r="1876" spans="73:73">
      <c r="BU1876" s="187"/>
    </row>
    <row r="1877" spans="73:73">
      <c r="BU1877" s="187"/>
    </row>
    <row r="1878" spans="73:73">
      <c r="BU1878" s="187"/>
    </row>
    <row r="1879" spans="73:73">
      <c r="BU1879" s="187"/>
    </row>
    <row r="1880" spans="73:73">
      <c r="BU1880" s="187"/>
    </row>
    <row r="1881" spans="73:73">
      <c r="BU1881" s="187"/>
    </row>
    <row r="1882" spans="73:73">
      <c r="BU1882" s="187"/>
    </row>
    <row r="1883" spans="73:73">
      <c r="BU1883" s="187"/>
    </row>
    <row r="1884" spans="73:73">
      <c r="BU1884" s="187"/>
    </row>
    <row r="1885" spans="73:73">
      <c r="BU1885" s="187"/>
    </row>
    <row r="1886" spans="73:73">
      <c r="BU1886" s="187"/>
    </row>
    <row r="1887" spans="73:73">
      <c r="BU1887" s="187"/>
    </row>
    <row r="1888" spans="73:73">
      <c r="BU1888" s="187"/>
    </row>
    <row r="1889" spans="73:73">
      <c r="BU1889" s="187"/>
    </row>
    <row r="1890" spans="73:73">
      <c r="BU1890" s="187"/>
    </row>
    <row r="1891" spans="73:73">
      <c r="BU1891" s="187"/>
    </row>
    <row r="1892" spans="73:73">
      <c r="BU1892" s="187"/>
    </row>
    <row r="1893" spans="73:73">
      <c r="BU1893" s="187"/>
    </row>
    <row r="1894" spans="73:73">
      <c r="BU1894" s="187"/>
    </row>
    <row r="1895" spans="73:73">
      <c r="BU1895" s="187"/>
    </row>
    <row r="1896" spans="73:73">
      <c r="BU1896" s="187"/>
    </row>
    <row r="1897" spans="73:73">
      <c r="BU1897" s="187"/>
    </row>
    <row r="1898" spans="73:73">
      <c r="BU1898" s="187"/>
    </row>
    <row r="1899" spans="73:73">
      <c r="BU1899" s="187"/>
    </row>
    <row r="1900" spans="73:73">
      <c r="BU1900" s="187"/>
    </row>
    <row r="1901" spans="73:73">
      <c r="BU1901" s="187"/>
    </row>
    <row r="1902" spans="73:73">
      <c r="BU1902" s="187"/>
    </row>
    <row r="1903" spans="73:73">
      <c r="BU1903" s="187"/>
    </row>
    <row r="1904" spans="73:73">
      <c r="BU1904" s="187"/>
    </row>
    <row r="1905" spans="73:73">
      <c r="BU1905" s="187"/>
    </row>
    <row r="1906" spans="73:73">
      <c r="BU1906" s="187"/>
    </row>
    <row r="1907" spans="73:73">
      <c r="BU1907" s="187"/>
    </row>
    <row r="1908" spans="73:73">
      <c r="BU1908" s="187"/>
    </row>
    <row r="1909" spans="73:73">
      <c r="BU1909" s="187"/>
    </row>
    <row r="1910" spans="73:73">
      <c r="BU1910" s="187"/>
    </row>
    <row r="1911" spans="73:73">
      <c r="BU1911" s="187"/>
    </row>
    <row r="1912" spans="73:73">
      <c r="BU1912" s="187"/>
    </row>
    <row r="1913" spans="73:73">
      <c r="BU1913" s="187"/>
    </row>
    <row r="1914" spans="73:73">
      <c r="BU1914" s="187"/>
    </row>
    <row r="1915" spans="73:73">
      <c r="BU1915" s="187"/>
    </row>
    <row r="1916" spans="73:73">
      <c r="BU1916" s="187"/>
    </row>
    <row r="1917" spans="73:73">
      <c r="BU1917" s="187"/>
    </row>
    <row r="1918" spans="73:73">
      <c r="BU1918" s="187"/>
    </row>
    <row r="1919" spans="73:73">
      <c r="BU1919" s="187"/>
    </row>
    <row r="1920" spans="73:73">
      <c r="BU1920" s="187"/>
    </row>
    <row r="1921" spans="73:73">
      <c r="BU1921" s="187"/>
    </row>
    <row r="1922" spans="73:73">
      <c r="BU1922" s="187"/>
    </row>
    <row r="1923" spans="73:73">
      <c r="BU1923" s="187"/>
    </row>
    <row r="1924" spans="73:73">
      <c r="BU1924" s="187"/>
    </row>
    <row r="1925" spans="73:73">
      <c r="BU1925" s="187"/>
    </row>
    <row r="1926" spans="73:73">
      <c r="BU1926" s="187"/>
    </row>
    <row r="1927" spans="73:73">
      <c r="BU1927" s="187"/>
    </row>
    <row r="1928" spans="73:73">
      <c r="BU1928" s="187"/>
    </row>
    <row r="1929" spans="73:73">
      <c r="BU1929" s="187"/>
    </row>
    <row r="1930" spans="73:73">
      <c r="BU1930" s="187"/>
    </row>
    <row r="1931" spans="73:73">
      <c r="BU1931" s="187"/>
    </row>
    <row r="1932" spans="73:73">
      <c r="BU1932" s="187"/>
    </row>
    <row r="1933" spans="73:73">
      <c r="BU1933" s="187"/>
    </row>
    <row r="1934" spans="73:73">
      <c r="BU1934" s="187"/>
    </row>
    <row r="1935" spans="73:73">
      <c r="BU1935" s="187"/>
    </row>
    <row r="1936" spans="73:73">
      <c r="BU1936" s="187"/>
    </row>
    <row r="1937" spans="73:73">
      <c r="BU1937" s="187"/>
    </row>
    <row r="1938" spans="73:73">
      <c r="BU1938" s="187"/>
    </row>
    <row r="1939" spans="73:73">
      <c r="BU1939" s="187"/>
    </row>
    <row r="1940" spans="73:73">
      <c r="BU1940" s="187"/>
    </row>
    <row r="1941" spans="73:73">
      <c r="BU1941" s="187"/>
    </row>
    <row r="1942" spans="73:73">
      <c r="BU1942" s="187"/>
    </row>
    <row r="1943" spans="73:73">
      <c r="BU1943" s="187"/>
    </row>
    <row r="1944" spans="73:73">
      <c r="BU1944" s="187"/>
    </row>
    <row r="1945" spans="73:73">
      <c r="BU1945" s="187"/>
    </row>
    <row r="1946" spans="73:73">
      <c r="BU1946" s="187"/>
    </row>
    <row r="1947" spans="73:73">
      <c r="BU1947" s="187"/>
    </row>
    <row r="1948" spans="73:73">
      <c r="BU1948" s="187"/>
    </row>
    <row r="1949" spans="73:73">
      <c r="BU1949" s="187"/>
    </row>
    <row r="1950" spans="73:73">
      <c r="BU1950" s="187"/>
    </row>
    <row r="1951" spans="73:73">
      <c r="BU1951" s="187"/>
    </row>
    <row r="1952" spans="73:73">
      <c r="BU1952" s="187"/>
    </row>
    <row r="1953" spans="73:73">
      <c r="BU1953" s="187"/>
    </row>
    <row r="1954" spans="73:73">
      <c r="BU1954" s="187"/>
    </row>
    <row r="1955" spans="73:73">
      <c r="BU1955" s="187"/>
    </row>
    <row r="1956" spans="73:73">
      <c r="BU1956" s="187"/>
    </row>
    <row r="1957" spans="73:73">
      <c r="BU1957" s="187"/>
    </row>
    <row r="1958" spans="73:73">
      <c r="BU1958" s="187"/>
    </row>
    <row r="1959" spans="73:73">
      <c r="BU1959" s="187"/>
    </row>
    <row r="1960" spans="73:73">
      <c r="BU1960" s="187"/>
    </row>
    <row r="1961" spans="73:73">
      <c r="BU1961" s="187"/>
    </row>
    <row r="1962" spans="73:73">
      <c r="BU1962" s="187"/>
    </row>
    <row r="1963" spans="73:73">
      <c r="BU1963" s="187"/>
    </row>
    <row r="1964" spans="73:73">
      <c r="BU1964" s="187"/>
    </row>
    <row r="1965" spans="73:73">
      <c r="BU1965" s="187"/>
    </row>
    <row r="1966" spans="73:73">
      <c r="BU1966" s="187"/>
    </row>
    <row r="1967" spans="73:73">
      <c r="BU1967" s="187"/>
    </row>
    <row r="1968" spans="73:73">
      <c r="BU1968" s="187"/>
    </row>
    <row r="1969" spans="73:73">
      <c r="BU1969" s="187"/>
    </row>
    <row r="1970" spans="73:73">
      <c r="BU1970" s="187"/>
    </row>
    <row r="1971" spans="73:73">
      <c r="BU1971" s="187"/>
    </row>
    <row r="1972" spans="73:73">
      <c r="BU1972" s="187"/>
    </row>
    <row r="1973" spans="73:73">
      <c r="BU1973" s="187"/>
    </row>
    <row r="1974" spans="73:73">
      <c r="BU1974" s="187"/>
    </row>
    <row r="1975" spans="73:73">
      <c r="BU1975" s="187"/>
    </row>
    <row r="1976" spans="73:73">
      <c r="BU1976" s="187"/>
    </row>
    <row r="1977" spans="73:73">
      <c r="BU1977" s="187"/>
    </row>
    <row r="1978" spans="73:73">
      <c r="BU1978" s="187"/>
    </row>
    <row r="1979" spans="73:73">
      <c r="BU1979" s="187"/>
    </row>
    <row r="1980" spans="73:73">
      <c r="BU1980" s="187"/>
    </row>
    <row r="1981" spans="73:73">
      <c r="BU1981" s="187"/>
    </row>
    <row r="1982" spans="73:73">
      <c r="BU1982" s="187"/>
    </row>
    <row r="1983" spans="73:73">
      <c r="BU1983" s="187"/>
    </row>
    <row r="1984" spans="73:73">
      <c r="BU1984" s="187"/>
    </row>
    <row r="1985" spans="73:73">
      <c r="BU1985" s="187"/>
    </row>
    <row r="1986" spans="73:73">
      <c r="BU1986" s="187"/>
    </row>
    <row r="1987" spans="73:73">
      <c r="BU1987" s="187"/>
    </row>
    <row r="1988" spans="73:73">
      <c r="BU1988" s="187"/>
    </row>
    <row r="1989" spans="73:73">
      <c r="BU1989" s="187"/>
    </row>
    <row r="1990" spans="73:73">
      <c r="BU1990" s="187"/>
    </row>
    <row r="1991" spans="73:73">
      <c r="BU1991" s="187"/>
    </row>
    <row r="1992" spans="73:73">
      <c r="BU1992" s="187"/>
    </row>
    <row r="1993" spans="73:73">
      <c r="BU1993" s="187"/>
    </row>
    <row r="1994" spans="73:73">
      <c r="BU1994" s="187"/>
    </row>
    <row r="1995" spans="73:73">
      <c r="BU1995" s="187"/>
    </row>
    <row r="1996" spans="73:73">
      <c r="BU1996" s="187"/>
    </row>
    <row r="1997" spans="73:73">
      <c r="BU1997" s="187"/>
    </row>
    <row r="1998" spans="73:73">
      <c r="BU1998" s="187"/>
    </row>
    <row r="1999" spans="73:73">
      <c r="BU1999" s="187"/>
    </row>
    <row r="2000" spans="73:73">
      <c r="BU2000" s="187"/>
    </row>
    <row r="2001" spans="73:73">
      <c r="BU2001" s="187"/>
    </row>
    <row r="2002" spans="73:73">
      <c r="BU2002" s="187"/>
    </row>
    <row r="2003" spans="73:73">
      <c r="BU2003" s="187"/>
    </row>
    <row r="2004" spans="73:73">
      <c r="BU2004" s="187"/>
    </row>
    <row r="2005" spans="73:73">
      <c r="BU2005" s="187"/>
    </row>
    <row r="2006" spans="73:73">
      <c r="BU2006" s="187"/>
    </row>
    <row r="2007" spans="73:73">
      <c r="BU2007" s="187"/>
    </row>
    <row r="2008" spans="73:73">
      <c r="BU2008" s="187"/>
    </row>
    <row r="2009" spans="73:73">
      <c r="BU2009" s="187"/>
    </row>
    <row r="2010" spans="73:73">
      <c r="BU2010" s="187"/>
    </row>
    <row r="2011" spans="73:73">
      <c r="BU2011" s="187"/>
    </row>
    <row r="2012" spans="73:73">
      <c r="BU2012" s="187"/>
    </row>
    <row r="2013" spans="73:73">
      <c r="BU2013" s="187"/>
    </row>
    <row r="2014" spans="73:73">
      <c r="BU2014" s="187"/>
    </row>
    <row r="2015" spans="73:73">
      <c r="BU2015" s="187"/>
    </row>
    <row r="2016" spans="73:73">
      <c r="BU2016" s="187"/>
    </row>
    <row r="2017" spans="73:73">
      <c r="BU2017" s="187"/>
    </row>
    <row r="2018" spans="73:73">
      <c r="BU2018" s="187"/>
    </row>
    <row r="2019" spans="73:73">
      <c r="BU2019" s="187"/>
    </row>
    <row r="2020" spans="73:73">
      <c r="BU2020" s="187"/>
    </row>
    <row r="2021" spans="73:73">
      <c r="BU2021" s="187"/>
    </row>
    <row r="2022" spans="73:73">
      <c r="BU2022" s="187"/>
    </row>
    <row r="2023" spans="73:73">
      <c r="BU2023" s="187"/>
    </row>
    <row r="2024" spans="73:73">
      <c r="BU2024" s="187"/>
    </row>
    <row r="2025" spans="73:73">
      <c r="BU2025" s="187"/>
    </row>
    <row r="2026" spans="73:73">
      <c r="BU2026" s="187"/>
    </row>
    <row r="2027" spans="73:73">
      <c r="BU2027" s="187"/>
    </row>
    <row r="2028" spans="73:73">
      <c r="BU2028" s="187"/>
    </row>
    <row r="2029" spans="73:73">
      <c r="BU2029" s="187"/>
    </row>
    <row r="2030" spans="73:73">
      <c r="BU2030" s="187"/>
    </row>
    <row r="2031" spans="73:73">
      <c r="BU2031" s="187"/>
    </row>
    <row r="2032" spans="73:73">
      <c r="BU2032" s="187"/>
    </row>
    <row r="2033" spans="73:73">
      <c r="BU2033" s="187"/>
    </row>
    <row r="2034" spans="73:73">
      <c r="BU2034" s="187"/>
    </row>
    <row r="2035" spans="73:73">
      <c r="BU2035" s="187"/>
    </row>
    <row r="2036" spans="73:73">
      <c r="BU2036" s="187"/>
    </row>
    <row r="2037" spans="73:73">
      <c r="BU2037" s="187"/>
    </row>
    <row r="2038" spans="73:73">
      <c r="BU2038" s="187"/>
    </row>
    <row r="2039" spans="73:73">
      <c r="BU2039" s="187"/>
    </row>
    <row r="2040" spans="73:73">
      <c r="BU2040" s="187"/>
    </row>
    <row r="2041" spans="73:73">
      <c r="BU2041" s="187"/>
    </row>
    <row r="2042" spans="73:73">
      <c r="BU2042" s="187"/>
    </row>
    <row r="2043" spans="73:73">
      <c r="BU2043" s="187"/>
    </row>
    <row r="2044" spans="73:73">
      <c r="BU2044" s="187"/>
    </row>
    <row r="2045" spans="73:73">
      <c r="BU2045" s="187"/>
    </row>
    <row r="2046" spans="73:73">
      <c r="BU2046" s="187"/>
    </row>
    <row r="2047" spans="73:73">
      <c r="BU2047" s="187"/>
    </row>
    <row r="2048" spans="73:73">
      <c r="BU2048" s="187"/>
    </row>
    <row r="2049" spans="73:73">
      <c r="BU2049" s="187"/>
    </row>
    <row r="2050" spans="73:73">
      <c r="BU2050" s="187"/>
    </row>
    <row r="2051" spans="73:73">
      <c r="BU2051" s="187"/>
    </row>
    <row r="2052" spans="73:73">
      <c r="BU2052" s="187"/>
    </row>
    <row r="2053" spans="73:73">
      <c r="BU2053" s="187"/>
    </row>
    <row r="2054" spans="73:73">
      <c r="BU2054" s="187"/>
    </row>
    <row r="2055" spans="73:73">
      <c r="BU2055" s="187"/>
    </row>
    <row r="2056" spans="73:73">
      <c r="BU2056" s="187"/>
    </row>
    <row r="2057" spans="73:73">
      <c r="BU2057" s="187"/>
    </row>
    <row r="2058" spans="73:73">
      <c r="BU2058" s="187"/>
    </row>
    <row r="2059" spans="73:73">
      <c r="BU2059" s="187"/>
    </row>
    <row r="2060" spans="73:73">
      <c r="BU2060" s="187"/>
    </row>
    <row r="2061" spans="73:73">
      <c r="BU2061" s="187"/>
    </row>
    <row r="2062" spans="73:73">
      <c r="BU2062" s="187"/>
    </row>
    <row r="2063" spans="73:73">
      <c r="BU2063" s="187"/>
    </row>
    <row r="2064" spans="73:73">
      <c r="BU2064" s="187"/>
    </row>
    <row r="2065" spans="73:73">
      <c r="BU2065" s="187"/>
    </row>
    <row r="2066" spans="73:73">
      <c r="BU2066" s="187"/>
    </row>
    <row r="2067" spans="73:73">
      <c r="BU2067" s="187"/>
    </row>
    <row r="2068" spans="73:73">
      <c r="BU2068" s="187"/>
    </row>
    <row r="2069" spans="73:73">
      <c r="BU2069" s="187"/>
    </row>
    <row r="2070" spans="73:73">
      <c r="BU2070" s="187"/>
    </row>
    <row r="2071" spans="73:73">
      <c r="BU2071" s="187"/>
    </row>
    <row r="2072" spans="73:73">
      <c r="BU2072" s="187"/>
    </row>
    <row r="2073" spans="73:73">
      <c r="BU2073" s="187"/>
    </row>
    <row r="2074" spans="73:73">
      <c r="BU2074" s="187"/>
    </row>
    <row r="2075" spans="73:73">
      <c r="BU2075" s="187"/>
    </row>
    <row r="2076" spans="73:73">
      <c r="BU2076" s="187"/>
    </row>
    <row r="2077" spans="73:73">
      <c r="BU2077" s="187"/>
    </row>
    <row r="2078" spans="73:73">
      <c r="BU2078" s="187"/>
    </row>
    <row r="2079" spans="73:73">
      <c r="BU2079" s="187"/>
    </row>
    <row r="2080" spans="73:73">
      <c r="BU2080" s="187"/>
    </row>
    <row r="2081" spans="73:73">
      <c r="BU2081" s="187"/>
    </row>
    <row r="2082" spans="73:73">
      <c r="BU2082" s="187"/>
    </row>
    <row r="2083" spans="73:73">
      <c r="BU2083" s="187"/>
    </row>
    <row r="2084" spans="73:73">
      <c r="BU2084" s="187"/>
    </row>
    <row r="2085" spans="73:73">
      <c r="BU2085" s="187"/>
    </row>
    <row r="2086" spans="73:73">
      <c r="BU2086" s="187"/>
    </row>
    <row r="2087" spans="73:73">
      <c r="BU2087" s="187"/>
    </row>
    <row r="2088" spans="73:73">
      <c r="BU2088" s="187"/>
    </row>
    <row r="2089" spans="73:73">
      <c r="BU2089" s="187"/>
    </row>
    <row r="2090" spans="73:73">
      <c r="BU2090" s="187"/>
    </row>
    <row r="2091" spans="73:73">
      <c r="BU2091" s="187"/>
    </row>
    <row r="2092" spans="73:73">
      <c r="BU2092" s="187"/>
    </row>
    <row r="2093" spans="73:73">
      <c r="BU2093" s="187"/>
    </row>
    <row r="2094" spans="73:73">
      <c r="BU2094" s="187"/>
    </row>
    <row r="2095" spans="73:73">
      <c r="BU2095" s="187"/>
    </row>
    <row r="2096" spans="73:73">
      <c r="BU2096" s="187"/>
    </row>
    <row r="2097" spans="73:73">
      <c r="BU2097" s="187"/>
    </row>
    <row r="2098" spans="73:73">
      <c r="BU2098" s="187"/>
    </row>
    <row r="2099" spans="73:73">
      <c r="BU2099" s="187"/>
    </row>
    <row r="2100" spans="73:73">
      <c r="BU2100" s="187"/>
    </row>
    <row r="2101" spans="73:73">
      <c r="BU2101" s="187"/>
    </row>
    <row r="2102" spans="73:73">
      <c r="BU2102" s="187"/>
    </row>
    <row r="2103" spans="73:73">
      <c r="BU2103" s="187"/>
    </row>
    <row r="2104" spans="73:73">
      <c r="BU2104" s="187"/>
    </row>
    <row r="2105" spans="73:73">
      <c r="BU2105" s="187"/>
    </row>
    <row r="2106" spans="73:73">
      <c r="BU2106" s="187"/>
    </row>
    <row r="2107" spans="73:73">
      <c r="BU2107" s="187"/>
    </row>
    <row r="2108" spans="73:73">
      <c r="BU2108" s="187"/>
    </row>
    <row r="2109" spans="73:73">
      <c r="BU2109" s="187"/>
    </row>
    <row r="2110" spans="73:73">
      <c r="BU2110" s="187"/>
    </row>
    <row r="2111" spans="73:73">
      <c r="BU2111" s="187"/>
    </row>
    <row r="2112" spans="73:73">
      <c r="BU2112" s="187"/>
    </row>
    <row r="2113" spans="73:73">
      <c r="BU2113" s="187"/>
    </row>
    <row r="2114" spans="73:73">
      <c r="BU2114" s="187"/>
    </row>
    <row r="2115" spans="73:73">
      <c r="BU2115" s="187"/>
    </row>
    <row r="2116" spans="73:73">
      <c r="BU2116" s="187"/>
    </row>
    <row r="2117" spans="73:73">
      <c r="BU2117" s="187"/>
    </row>
    <row r="2118" spans="73:73">
      <c r="BU2118" s="187"/>
    </row>
    <row r="2119" spans="73:73">
      <c r="BU2119" s="187"/>
    </row>
    <row r="2120" spans="73:73">
      <c r="BU2120" s="187"/>
    </row>
    <row r="2121" spans="73:73">
      <c r="BU2121" s="187"/>
    </row>
    <row r="2122" spans="73:73">
      <c r="BU2122" s="187"/>
    </row>
    <row r="2123" spans="73:73">
      <c r="BU2123" s="187"/>
    </row>
    <row r="2124" spans="73:73">
      <c r="BU2124" s="187"/>
    </row>
    <row r="2125" spans="73:73">
      <c r="BU2125" s="187"/>
    </row>
    <row r="2126" spans="73:73">
      <c r="BU2126" s="187"/>
    </row>
    <row r="2127" spans="73:73">
      <c r="BU2127" s="187"/>
    </row>
    <row r="2128" spans="73:73">
      <c r="BU2128" s="187"/>
    </row>
    <row r="2129" spans="73:73">
      <c r="BU2129" s="187"/>
    </row>
    <row r="2130" spans="73:73">
      <c r="BU2130" s="187"/>
    </row>
    <row r="2131" spans="73:73">
      <c r="BU2131" s="187"/>
    </row>
    <row r="2132" spans="73:73">
      <c r="BU2132" s="187"/>
    </row>
    <row r="2133" spans="73:73">
      <c r="BU2133" s="187"/>
    </row>
    <row r="2134" spans="73:73">
      <c r="BU2134" s="187"/>
    </row>
    <row r="2135" spans="73:73">
      <c r="BU2135" s="187"/>
    </row>
    <row r="2136" spans="73:73">
      <c r="BU2136" s="187"/>
    </row>
    <row r="2137" spans="73:73">
      <c r="BU2137" s="187"/>
    </row>
    <row r="2138" spans="73:73">
      <c r="BU2138" s="187"/>
    </row>
    <row r="2139" spans="73:73">
      <c r="BU2139" s="187"/>
    </row>
    <row r="2140" spans="73:73">
      <c r="BU2140" s="187"/>
    </row>
    <row r="2141" spans="73:73">
      <c r="BU2141" s="187"/>
    </row>
    <row r="2142" spans="73:73">
      <c r="BU2142" s="187"/>
    </row>
    <row r="2143" spans="73:73">
      <c r="BU2143" s="187"/>
    </row>
    <row r="2144" spans="73:73">
      <c r="BU2144" s="187"/>
    </row>
    <row r="2145" spans="73:73">
      <c r="BU2145" s="187"/>
    </row>
    <row r="2146" spans="73:73">
      <c r="BU2146" s="187"/>
    </row>
    <row r="2147" spans="73:73">
      <c r="BU2147" s="187"/>
    </row>
    <row r="2148" spans="73:73">
      <c r="BU2148" s="187"/>
    </row>
    <row r="2149" spans="73:73">
      <c r="BU2149" s="187"/>
    </row>
    <row r="2150" spans="73:73">
      <c r="BU2150" s="187"/>
    </row>
    <row r="2151" spans="73:73">
      <c r="BU2151" s="187"/>
    </row>
    <row r="2152" spans="73:73">
      <c r="BU2152" s="187"/>
    </row>
    <row r="2153" spans="73:73">
      <c r="BU2153" s="187"/>
    </row>
    <row r="2154" spans="73:73">
      <c r="BU2154" s="187"/>
    </row>
    <row r="2155" spans="73:73">
      <c r="BU2155" s="187"/>
    </row>
    <row r="2156" spans="73:73">
      <c r="BU2156" s="187"/>
    </row>
    <row r="2157" spans="73:73">
      <c r="BU2157" s="187"/>
    </row>
    <row r="2158" spans="73:73">
      <c r="BU2158" s="187"/>
    </row>
    <row r="2159" spans="73:73">
      <c r="BU2159" s="187"/>
    </row>
    <row r="2160" spans="73:73">
      <c r="BU2160" s="187"/>
    </row>
    <row r="2161" spans="73:73">
      <c r="BU2161" s="187"/>
    </row>
    <row r="2162" spans="73:73">
      <c r="BU2162" s="187"/>
    </row>
    <row r="2163" spans="73:73">
      <c r="BU2163" s="187"/>
    </row>
    <row r="2164" spans="73:73">
      <c r="BU2164" s="187"/>
    </row>
    <row r="2165" spans="73:73">
      <c r="BU2165" s="187"/>
    </row>
    <row r="2166" spans="73:73">
      <c r="BU2166" s="187"/>
    </row>
    <row r="2167" spans="73:73">
      <c r="BU2167" s="187"/>
    </row>
    <row r="2168" spans="73:73">
      <c r="BU2168" s="187"/>
    </row>
    <row r="2169" spans="73:73">
      <c r="BU2169" s="187"/>
    </row>
    <row r="2170" spans="73:73">
      <c r="BU2170" s="187"/>
    </row>
    <row r="2171" spans="73:73">
      <c r="BU2171" s="187"/>
    </row>
    <row r="2172" spans="73:73">
      <c r="BU2172" s="187"/>
    </row>
    <row r="2173" spans="73:73">
      <c r="BU2173" s="187"/>
    </row>
    <row r="2174" spans="73:73">
      <c r="BU2174" s="187"/>
    </row>
    <row r="2175" spans="73:73">
      <c r="BU2175" s="187"/>
    </row>
    <row r="2176" spans="73:73">
      <c r="BU2176" s="187"/>
    </row>
    <row r="2177" spans="73:73">
      <c r="BU2177" s="187"/>
    </row>
    <row r="2178" spans="73:73">
      <c r="BU2178" s="187"/>
    </row>
    <row r="2179" spans="73:73">
      <c r="BU2179" s="187"/>
    </row>
    <row r="2180" spans="73:73">
      <c r="BU2180" s="187"/>
    </row>
    <row r="2181" spans="73:73">
      <c r="BU2181" s="187"/>
    </row>
    <row r="2182" spans="73:73">
      <c r="BU2182" s="187"/>
    </row>
    <row r="2183" spans="73:73">
      <c r="BU2183" s="187"/>
    </row>
    <row r="2184" spans="73:73">
      <c r="BU2184" s="187"/>
    </row>
    <row r="2185" spans="73:73">
      <c r="BU2185" s="187"/>
    </row>
    <row r="2186" spans="73:73">
      <c r="BU2186" s="187"/>
    </row>
    <row r="2187" spans="73:73">
      <c r="BU2187" s="187"/>
    </row>
    <row r="2188" spans="73:73">
      <c r="BU2188" s="187"/>
    </row>
    <row r="2189" spans="73:73">
      <c r="BU2189" s="187"/>
    </row>
    <row r="2190" spans="73:73">
      <c r="BU2190" s="187"/>
    </row>
    <row r="2191" spans="73:73">
      <c r="BU2191" s="187"/>
    </row>
    <row r="2192" spans="73:73">
      <c r="BU2192" s="187"/>
    </row>
    <row r="2193" spans="73:73">
      <c r="BU2193" s="187"/>
    </row>
    <row r="2194" spans="73:73">
      <c r="BU2194" s="187"/>
    </row>
    <row r="2195" spans="73:73">
      <c r="BU2195" s="187"/>
    </row>
    <row r="2196" spans="73:73">
      <c r="BU2196" s="187"/>
    </row>
    <row r="2197" spans="73:73">
      <c r="BU2197" s="187"/>
    </row>
    <row r="2198" spans="73:73">
      <c r="BU2198" s="187"/>
    </row>
    <row r="2199" spans="73:73">
      <c r="BU2199" s="187"/>
    </row>
    <row r="2200" spans="73:73">
      <c r="BU2200" s="187"/>
    </row>
    <row r="2201" spans="73:73">
      <c r="BU2201" s="187"/>
    </row>
    <row r="2202" spans="73:73">
      <c r="BU2202" s="187"/>
    </row>
    <row r="2203" spans="73:73">
      <c r="BU2203" s="187"/>
    </row>
    <row r="2204" spans="73:73">
      <c r="BU2204" s="187"/>
    </row>
    <row r="2205" spans="73:73">
      <c r="BU2205" s="187"/>
    </row>
    <row r="2206" spans="73:73">
      <c r="BU2206" s="187"/>
    </row>
    <row r="2207" spans="73:73">
      <c r="BU2207" s="187"/>
    </row>
    <row r="2208" spans="73:73">
      <c r="BU2208" s="187"/>
    </row>
    <row r="2209" spans="73:73">
      <c r="BU2209" s="187"/>
    </row>
    <row r="2210" spans="73:73">
      <c r="BU2210" s="187"/>
    </row>
    <row r="2211" spans="73:73">
      <c r="BU2211" s="187"/>
    </row>
    <row r="2212" spans="73:73">
      <c r="BU2212" s="187"/>
    </row>
    <row r="2213" spans="73:73">
      <c r="BU2213" s="187"/>
    </row>
    <row r="2214" spans="73:73">
      <c r="BU2214" s="187"/>
    </row>
    <row r="2215" spans="73:73">
      <c r="BU2215" s="187"/>
    </row>
    <row r="2216" spans="73:73">
      <c r="BU2216" s="187"/>
    </row>
    <row r="2217" spans="73:73">
      <c r="BU2217" s="187"/>
    </row>
    <row r="2218" spans="73:73">
      <c r="BU2218" s="187"/>
    </row>
    <row r="2219" spans="73:73">
      <c r="BU2219" s="187"/>
    </row>
    <row r="2220" spans="73:73">
      <c r="BU2220" s="187"/>
    </row>
    <row r="2221" spans="73:73">
      <c r="BU2221" s="187"/>
    </row>
    <row r="2222" spans="73:73">
      <c r="BU2222" s="187"/>
    </row>
    <row r="2223" spans="73:73">
      <c r="BU2223" s="187"/>
    </row>
    <row r="2224" spans="73:73">
      <c r="BU2224" s="187"/>
    </row>
    <row r="2225" spans="73:73">
      <c r="BU2225" s="187"/>
    </row>
    <row r="2226" spans="73:73">
      <c r="BU2226" s="187"/>
    </row>
    <row r="2227" spans="73:73">
      <c r="BU2227" s="187"/>
    </row>
    <row r="2228" spans="73:73">
      <c r="BU2228" s="187"/>
    </row>
    <row r="2229" spans="73:73">
      <c r="BU2229" s="187"/>
    </row>
    <row r="2230" spans="73:73">
      <c r="BU2230" s="187"/>
    </row>
    <row r="2231" spans="73:73">
      <c r="BU2231" s="187"/>
    </row>
    <row r="2232" spans="73:73">
      <c r="BU2232" s="187"/>
    </row>
    <row r="2233" spans="73:73">
      <c r="BU2233" s="187"/>
    </row>
    <row r="2234" spans="73:73">
      <c r="BU2234" s="187"/>
    </row>
    <row r="2235" spans="73:73">
      <c r="BU2235" s="187"/>
    </row>
    <row r="2236" spans="73:73">
      <c r="BU2236" s="187"/>
    </row>
    <row r="2237" spans="73:73">
      <c r="BU2237" s="187"/>
    </row>
    <row r="2238" spans="73:73">
      <c r="BU2238" s="187"/>
    </row>
    <row r="2239" spans="73:73">
      <c r="BU2239" s="187"/>
    </row>
    <row r="2240" spans="73:73">
      <c r="BU2240" s="187"/>
    </row>
    <row r="2241" spans="73:73">
      <c r="BU2241" s="187"/>
    </row>
    <row r="2242" spans="73:73">
      <c r="BU2242" s="187"/>
    </row>
    <row r="2243" spans="73:73">
      <c r="BU2243" s="187"/>
    </row>
    <row r="2244" spans="73:73">
      <c r="BU2244" s="187"/>
    </row>
    <row r="2245" spans="73:73">
      <c r="BU2245" s="187"/>
    </row>
    <row r="2246" spans="73:73">
      <c r="BU2246" s="187"/>
    </row>
    <row r="2247" spans="73:73">
      <c r="BU2247" s="187"/>
    </row>
    <row r="2248" spans="73:73">
      <c r="BU2248" s="187"/>
    </row>
    <row r="2249" spans="73:73">
      <c r="BU2249" s="187"/>
    </row>
    <row r="2250" spans="73:73">
      <c r="BU2250" s="187"/>
    </row>
    <row r="2251" spans="73:73">
      <c r="BU2251" s="187"/>
    </row>
    <row r="2252" spans="73:73">
      <c r="BU2252" s="187"/>
    </row>
    <row r="2253" spans="73:73">
      <c r="BU2253" s="187"/>
    </row>
    <row r="2254" spans="73:73">
      <c r="BU2254" s="187"/>
    </row>
    <row r="2255" spans="73:73">
      <c r="BU2255" s="187"/>
    </row>
    <row r="2256" spans="73:73">
      <c r="BU2256" s="187"/>
    </row>
    <row r="2257" spans="73:73">
      <c r="BU2257" s="187"/>
    </row>
    <row r="2258" spans="73:73">
      <c r="BU2258" s="187"/>
    </row>
    <row r="2259" spans="73:73">
      <c r="BU2259" s="187"/>
    </row>
    <row r="2260" spans="73:73">
      <c r="BU2260" s="187"/>
    </row>
    <row r="2261" spans="73:73">
      <c r="BU2261" s="187"/>
    </row>
    <row r="2262" spans="73:73">
      <c r="BU2262" s="187"/>
    </row>
    <row r="2263" spans="73:73">
      <c r="BU2263" s="187"/>
    </row>
    <row r="2264" spans="73:73">
      <c r="BU2264" s="187"/>
    </row>
    <row r="2265" spans="73:73">
      <c r="BU2265" s="187"/>
    </row>
    <row r="2266" spans="73:73">
      <c r="BU2266" s="187"/>
    </row>
    <row r="2267" spans="73:73">
      <c r="BU2267" s="187"/>
    </row>
    <row r="2268" spans="73:73">
      <c r="BU2268" s="187"/>
    </row>
    <row r="2269" spans="73:73">
      <c r="BU2269" s="187"/>
    </row>
    <row r="2270" spans="73:73">
      <c r="BU2270" s="187"/>
    </row>
    <row r="2271" spans="73:73">
      <c r="BU2271" s="187"/>
    </row>
    <row r="2272" spans="73:73">
      <c r="BU2272" s="187"/>
    </row>
    <row r="2273" spans="73:73">
      <c r="BU2273" s="187"/>
    </row>
    <row r="2274" spans="73:73">
      <c r="BU2274" s="187"/>
    </row>
    <row r="2275" spans="73:73">
      <c r="BU2275" s="187"/>
    </row>
    <row r="2276" spans="73:73">
      <c r="BU2276" s="187"/>
    </row>
    <row r="2277" spans="73:73">
      <c r="BU2277" s="187"/>
    </row>
    <row r="2278" spans="73:73">
      <c r="BU2278" s="187"/>
    </row>
    <row r="2279" spans="73:73">
      <c r="BU2279" s="187"/>
    </row>
    <row r="2280" spans="73:73">
      <c r="BU2280" s="187"/>
    </row>
    <row r="2281" spans="73:73">
      <c r="BU2281" s="187"/>
    </row>
    <row r="2282" spans="73:73">
      <c r="BU2282" s="187"/>
    </row>
    <row r="2283" spans="73:73">
      <c r="BU2283" s="187"/>
    </row>
    <row r="2284" spans="73:73">
      <c r="BU2284" s="187"/>
    </row>
    <row r="2285" spans="73:73">
      <c r="BU2285" s="187"/>
    </row>
    <row r="2286" spans="73:73">
      <c r="BU2286" s="187"/>
    </row>
    <row r="2287" spans="73:73">
      <c r="BU2287" s="187"/>
    </row>
    <row r="2288" spans="73:73">
      <c r="BU2288" s="187"/>
    </row>
    <row r="2289" spans="73:73">
      <c r="BU2289" s="187"/>
    </row>
    <row r="2290" spans="73:73">
      <c r="BU2290" s="187"/>
    </row>
    <row r="2291" spans="73:73">
      <c r="BU2291" s="187"/>
    </row>
    <row r="2292" spans="73:73">
      <c r="BU2292" s="187"/>
    </row>
    <row r="2293" spans="73:73">
      <c r="BU2293" s="187"/>
    </row>
    <row r="2294" spans="73:73">
      <c r="BU2294" s="187"/>
    </row>
    <row r="2295" spans="73:73">
      <c r="BU2295" s="187"/>
    </row>
    <row r="2296" spans="73:73">
      <c r="BU2296" s="187"/>
    </row>
    <row r="2297" spans="73:73">
      <c r="BU2297" s="187"/>
    </row>
    <row r="2298" spans="73:73">
      <c r="BU2298" s="187"/>
    </row>
    <row r="2299" spans="73:73">
      <c r="BU2299" s="187"/>
    </row>
    <row r="2300" spans="73:73">
      <c r="BU2300" s="187"/>
    </row>
    <row r="2301" spans="73:73">
      <c r="BU2301" s="187"/>
    </row>
    <row r="2302" spans="73:73">
      <c r="BU2302" s="187"/>
    </row>
    <row r="2303" spans="73:73">
      <c r="BU2303" s="187"/>
    </row>
    <row r="2304" spans="73:73">
      <c r="BU2304" s="187"/>
    </row>
    <row r="2305" spans="73:73">
      <c r="BU2305" s="187"/>
    </row>
    <row r="2306" spans="73:73">
      <c r="BU2306" s="187"/>
    </row>
    <row r="2307" spans="73:73">
      <c r="BU2307" s="187"/>
    </row>
    <row r="2308" spans="73:73">
      <c r="BU2308" s="187"/>
    </row>
    <row r="2309" spans="73:73">
      <c r="BU2309" s="187"/>
    </row>
    <row r="2310" spans="73:73">
      <c r="BU2310" s="187"/>
    </row>
    <row r="2311" spans="73:73">
      <c r="BU2311" s="187"/>
    </row>
    <row r="2312" spans="73:73">
      <c r="BU2312" s="187"/>
    </row>
    <row r="2313" spans="73:73">
      <c r="BU2313" s="187"/>
    </row>
    <row r="2314" spans="73:73">
      <c r="BU2314" s="187"/>
    </row>
    <row r="2315" spans="73:73">
      <c r="BU2315" s="187"/>
    </row>
    <row r="2316" spans="73:73">
      <c r="BU2316" s="187"/>
    </row>
    <row r="2317" spans="73:73">
      <c r="BU2317" s="187"/>
    </row>
    <row r="2318" spans="73:73">
      <c r="BU2318" s="187"/>
    </row>
    <row r="2319" spans="73:73">
      <c r="BU2319" s="187"/>
    </row>
    <row r="2320" spans="73:73">
      <c r="BU2320" s="187"/>
    </row>
    <row r="2321" spans="73:73">
      <c r="BU2321" s="187"/>
    </row>
    <row r="2322" spans="73:73">
      <c r="BU2322" s="187"/>
    </row>
    <row r="2323" spans="73:73">
      <c r="BU2323" s="187"/>
    </row>
    <row r="2324" spans="73:73">
      <c r="BU2324" s="187"/>
    </row>
    <row r="2325" spans="73:73">
      <c r="BU2325" s="187"/>
    </row>
    <row r="2326" spans="73:73">
      <c r="BU2326" s="187"/>
    </row>
    <row r="2327" spans="73:73">
      <c r="BU2327" s="187"/>
    </row>
    <row r="2328" spans="73:73">
      <c r="BU2328" s="187"/>
    </row>
    <row r="2329" spans="73:73">
      <c r="BU2329" s="187"/>
    </row>
    <row r="2330" spans="73:73">
      <c r="BU2330" s="187"/>
    </row>
    <row r="2331" spans="73:73">
      <c r="BU2331" s="187"/>
    </row>
    <row r="2332" spans="73:73">
      <c r="BU2332" s="187"/>
    </row>
    <row r="2333" spans="73:73">
      <c r="BU2333" s="187"/>
    </row>
    <row r="2334" spans="73:73">
      <c r="BU2334" s="187"/>
    </row>
    <row r="2335" spans="73:73">
      <c r="BU2335" s="187"/>
    </row>
    <row r="2336" spans="73:73">
      <c r="BU2336" s="187"/>
    </row>
    <row r="2337" spans="73:73">
      <c r="BU2337" s="187"/>
    </row>
    <row r="2338" spans="73:73">
      <c r="BU2338" s="187"/>
    </row>
    <row r="2339" spans="73:73">
      <c r="BU2339" s="187"/>
    </row>
    <row r="2340" spans="73:73">
      <c r="BU2340" s="187"/>
    </row>
    <row r="2341" spans="73:73">
      <c r="BU2341" s="187"/>
    </row>
    <row r="2342" spans="73:73">
      <c r="BU2342" s="187"/>
    </row>
    <row r="2343" spans="73:73">
      <c r="BU2343" s="187"/>
    </row>
    <row r="2344" spans="73:73">
      <c r="BU2344" s="187"/>
    </row>
    <row r="2345" spans="73:73">
      <c r="BU2345" s="187"/>
    </row>
    <row r="2346" spans="73:73">
      <c r="BU2346" s="187"/>
    </row>
    <row r="2347" spans="73:73">
      <c r="BU2347" s="187"/>
    </row>
    <row r="2348" spans="73:73">
      <c r="BU2348" s="187"/>
    </row>
    <row r="2349" spans="73:73">
      <c r="BU2349" s="187"/>
    </row>
    <row r="2350" spans="73:73">
      <c r="BU2350" s="187"/>
    </row>
    <row r="2351" spans="73:73">
      <c r="BU2351" s="187"/>
    </row>
    <row r="2352" spans="73:73">
      <c r="BU2352" s="187"/>
    </row>
    <row r="2353" spans="73:73">
      <c r="BU2353" s="187"/>
    </row>
    <row r="2354" spans="73:73">
      <c r="BU2354" s="187"/>
    </row>
    <row r="2355" spans="73:73">
      <c r="BU2355" s="187"/>
    </row>
    <row r="2356" spans="73:73">
      <c r="BU2356" s="187"/>
    </row>
    <row r="2357" spans="73:73">
      <c r="BU2357" s="187"/>
    </row>
    <row r="2358" spans="73:73">
      <c r="BU2358" s="187"/>
    </row>
    <row r="2359" spans="73:73">
      <c r="BU2359" s="187"/>
    </row>
    <row r="2360" spans="73:73">
      <c r="BU2360" s="187"/>
    </row>
    <row r="2361" spans="73:73">
      <c r="BU2361" s="187"/>
    </row>
    <row r="2362" spans="73:73">
      <c r="BU2362" s="187"/>
    </row>
    <row r="2363" spans="73:73">
      <c r="BU2363" s="187"/>
    </row>
    <row r="2364" spans="73:73">
      <c r="BU2364" s="187"/>
    </row>
    <row r="2365" spans="73:73">
      <c r="BU2365" s="187"/>
    </row>
    <row r="2366" spans="73:73">
      <c r="BU2366" s="187"/>
    </row>
    <row r="2367" spans="73:73">
      <c r="BU2367" s="187"/>
    </row>
    <row r="2368" spans="73:73">
      <c r="BU2368" s="187"/>
    </row>
    <row r="2369" spans="73:73">
      <c r="BU2369" s="187"/>
    </row>
    <row r="2370" spans="73:73">
      <c r="BU2370" s="187"/>
    </row>
    <row r="2371" spans="73:73">
      <c r="BU2371" s="187"/>
    </row>
    <row r="2372" spans="73:73">
      <c r="BU2372" s="187"/>
    </row>
    <row r="2373" spans="73:73">
      <c r="BU2373" s="187"/>
    </row>
    <row r="2374" spans="73:73">
      <c r="BU2374" s="187"/>
    </row>
    <row r="2375" spans="73:73">
      <c r="BU2375" s="187"/>
    </row>
    <row r="2376" spans="73:73">
      <c r="BU2376" s="187"/>
    </row>
    <row r="2377" spans="73:73">
      <c r="BU2377" s="187"/>
    </row>
    <row r="2378" spans="73:73">
      <c r="BU2378" s="187"/>
    </row>
    <row r="2379" spans="73:73">
      <c r="BU2379" s="187"/>
    </row>
    <row r="2380" spans="73:73">
      <c r="BU2380" s="187"/>
    </row>
    <row r="2381" spans="73:73">
      <c r="BU2381" s="187"/>
    </row>
    <row r="2382" spans="73:73">
      <c r="BU2382" s="187"/>
    </row>
    <row r="2383" spans="73:73">
      <c r="BU2383" s="187"/>
    </row>
    <row r="2384" spans="73:73">
      <c r="BU2384" s="187"/>
    </row>
    <row r="2385" spans="73:73">
      <c r="BU2385" s="187"/>
    </row>
    <row r="2386" spans="73:73">
      <c r="BU2386" s="187"/>
    </row>
    <row r="2387" spans="73:73">
      <c r="BU2387" s="187"/>
    </row>
    <row r="2388" spans="73:73">
      <c r="BU2388" s="187"/>
    </row>
    <row r="2389" spans="73:73">
      <c r="BU2389" s="187"/>
    </row>
    <row r="2390" spans="73:73">
      <c r="BU2390" s="187"/>
    </row>
    <row r="2391" spans="73:73">
      <c r="BU2391" s="187"/>
    </row>
    <row r="2392" spans="73:73">
      <c r="BU2392" s="187"/>
    </row>
    <row r="2393" spans="73:73">
      <c r="BU2393" s="187"/>
    </row>
    <row r="2394" spans="73:73">
      <c r="BU2394" s="187"/>
    </row>
    <row r="2395" spans="73:73">
      <c r="BU2395" s="187"/>
    </row>
    <row r="2396" spans="73:73">
      <c r="BU2396" s="187"/>
    </row>
    <row r="2397" spans="73:73">
      <c r="BU2397" s="187"/>
    </row>
    <row r="2398" spans="73:73">
      <c r="BU2398" s="187"/>
    </row>
    <row r="2399" spans="73:73">
      <c r="BU2399" s="187"/>
    </row>
    <row r="2400" spans="73:73">
      <c r="BU2400" s="187"/>
    </row>
    <row r="2401" spans="73:73">
      <c r="BU2401" s="187"/>
    </row>
    <row r="2402" spans="73:73">
      <c r="BU2402" s="187"/>
    </row>
    <row r="2403" spans="73:73">
      <c r="BU2403" s="187"/>
    </row>
    <row r="2404" spans="73:73">
      <c r="BU2404" s="187"/>
    </row>
    <row r="2405" spans="73:73">
      <c r="BU2405" s="187"/>
    </row>
    <row r="2406" spans="73:73">
      <c r="BU2406" s="187"/>
    </row>
    <row r="2407" spans="73:73">
      <c r="BU2407" s="187"/>
    </row>
    <row r="2408" spans="73:73">
      <c r="BU2408" s="187"/>
    </row>
    <row r="2409" spans="73:73">
      <c r="BU2409" s="187"/>
    </row>
    <row r="2410" spans="73:73">
      <c r="BU2410" s="187"/>
    </row>
    <row r="2411" spans="73:73">
      <c r="BU2411" s="187"/>
    </row>
    <row r="2412" spans="73:73">
      <c r="BU2412" s="187"/>
    </row>
    <row r="2413" spans="73:73">
      <c r="BU2413" s="187"/>
    </row>
    <row r="2414" spans="73:73">
      <c r="BU2414" s="187"/>
    </row>
    <row r="2415" spans="73:73">
      <c r="BU2415" s="187"/>
    </row>
    <row r="2416" spans="73:73">
      <c r="BU2416" s="187"/>
    </row>
    <row r="2417" spans="73:73">
      <c r="BU2417" s="187"/>
    </row>
    <row r="2418" spans="73:73">
      <c r="BU2418" s="187"/>
    </row>
    <row r="2419" spans="73:73">
      <c r="BU2419" s="187"/>
    </row>
    <row r="2420" spans="73:73">
      <c r="BU2420" s="187"/>
    </row>
    <row r="2421" spans="73:73">
      <c r="BU2421" s="187"/>
    </row>
    <row r="2422" spans="73:73">
      <c r="BU2422" s="187"/>
    </row>
    <row r="2423" spans="73:73">
      <c r="BU2423" s="187"/>
    </row>
    <row r="2424" spans="73:73">
      <c r="BU2424" s="187"/>
    </row>
    <row r="2425" spans="73:73">
      <c r="BU2425" s="187"/>
    </row>
    <row r="2426" spans="73:73">
      <c r="BU2426" s="187"/>
    </row>
    <row r="2427" spans="73:73">
      <c r="BU2427" s="187"/>
    </row>
    <row r="2428" spans="73:73">
      <c r="BU2428" s="187"/>
    </row>
    <row r="2429" spans="73:73">
      <c r="BU2429" s="187"/>
    </row>
    <row r="2430" spans="73:73">
      <c r="BU2430" s="187"/>
    </row>
    <row r="2431" spans="73:73">
      <c r="BU2431" s="187"/>
    </row>
    <row r="2432" spans="73:73">
      <c r="BU2432" s="187"/>
    </row>
    <row r="2433" spans="73:73">
      <c r="BU2433" s="187"/>
    </row>
    <row r="2434" spans="73:73">
      <c r="BU2434" s="187"/>
    </row>
    <row r="2435" spans="73:73">
      <c r="BU2435" s="187"/>
    </row>
    <row r="2436" spans="73:73">
      <c r="BU2436" s="187"/>
    </row>
    <row r="2437" spans="73:73">
      <c r="BU2437" s="187"/>
    </row>
    <row r="2438" spans="73:73">
      <c r="BU2438" s="187"/>
    </row>
    <row r="2439" spans="73:73">
      <c r="BU2439" s="187"/>
    </row>
    <row r="2440" spans="73:73">
      <c r="BU2440" s="187"/>
    </row>
    <row r="2441" spans="73:73">
      <c r="BU2441" s="187"/>
    </row>
    <row r="2442" spans="73:73">
      <c r="BU2442" s="187"/>
    </row>
    <row r="2443" spans="73:73">
      <c r="BU2443" s="187"/>
    </row>
    <row r="2444" spans="73:73">
      <c r="BU2444" s="187"/>
    </row>
    <row r="2445" spans="73:73">
      <c r="BU2445" s="187"/>
    </row>
    <row r="2446" spans="73:73">
      <c r="BU2446" s="187"/>
    </row>
    <row r="2447" spans="73:73">
      <c r="BU2447" s="187"/>
    </row>
    <row r="2448" spans="73:73">
      <c r="BU2448" s="187"/>
    </row>
    <row r="2449" spans="73:73">
      <c r="BU2449" s="187"/>
    </row>
    <row r="2450" spans="73:73">
      <c r="BU2450" s="187"/>
    </row>
    <row r="2451" spans="73:73">
      <c r="BU2451" s="187"/>
    </row>
    <row r="2452" spans="73:73">
      <c r="BU2452" s="187"/>
    </row>
    <row r="2453" spans="73:73">
      <c r="BU2453" s="187"/>
    </row>
    <row r="2454" spans="73:73">
      <c r="BU2454" s="187"/>
    </row>
    <row r="2455" spans="73:73">
      <c r="BU2455" s="187"/>
    </row>
    <row r="2456" spans="73:73">
      <c r="BU2456" s="187"/>
    </row>
    <row r="2457" spans="73:73">
      <c r="BU2457" s="187"/>
    </row>
    <row r="2458" spans="73:73">
      <c r="BU2458" s="187"/>
    </row>
    <row r="2459" spans="73:73">
      <c r="BU2459" s="187"/>
    </row>
    <row r="2460" spans="73:73">
      <c r="BU2460" s="187"/>
    </row>
    <row r="2461" spans="73:73">
      <c r="BU2461" s="187"/>
    </row>
    <row r="2462" spans="73:73">
      <c r="BU2462" s="187"/>
    </row>
    <row r="2463" spans="73:73">
      <c r="BU2463" s="187"/>
    </row>
    <row r="2464" spans="73:73">
      <c r="BU2464" s="187"/>
    </row>
    <row r="2465" spans="73:73">
      <c r="BU2465" s="187"/>
    </row>
    <row r="2466" spans="73:73">
      <c r="BU2466" s="187"/>
    </row>
    <row r="2467" spans="73:73">
      <c r="BU2467" s="187"/>
    </row>
    <row r="2468" spans="73:73">
      <c r="BU2468" s="187"/>
    </row>
    <row r="2469" spans="73:73">
      <c r="BU2469" s="187"/>
    </row>
    <row r="2470" spans="73:73">
      <c r="BU2470" s="187"/>
    </row>
    <row r="2471" spans="73:73">
      <c r="BU2471" s="187"/>
    </row>
    <row r="2472" spans="73:73">
      <c r="BU2472" s="187"/>
    </row>
    <row r="2473" spans="73:73">
      <c r="BU2473" s="187"/>
    </row>
    <row r="2474" spans="73:73">
      <c r="BU2474" s="187"/>
    </row>
    <row r="2475" spans="73:73">
      <c r="BU2475" s="187"/>
    </row>
    <row r="2476" spans="73:73">
      <c r="BU2476" s="187"/>
    </row>
    <row r="2477" spans="73:73">
      <c r="BU2477" s="187"/>
    </row>
    <row r="2478" spans="73:73">
      <c r="BU2478" s="187"/>
    </row>
    <row r="2479" spans="73:73">
      <c r="BU2479" s="187"/>
    </row>
    <row r="2480" spans="73:73">
      <c r="BU2480" s="187"/>
    </row>
    <row r="2481" spans="73:73">
      <c r="BU2481" s="187"/>
    </row>
    <row r="2482" spans="73:73">
      <c r="BU2482" s="187"/>
    </row>
    <row r="2483" spans="73:73">
      <c r="BU2483" s="187"/>
    </row>
    <row r="2484" spans="73:73">
      <c r="BU2484" s="187"/>
    </row>
    <row r="2485" spans="73:73">
      <c r="BU2485" s="187"/>
    </row>
    <row r="2486" spans="73:73">
      <c r="BU2486" s="187"/>
    </row>
    <row r="2487" spans="73:73">
      <c r="BU2487" s="187"/>
    </row>
    <row r="2488" spans="73:73">
      <c r="BU2488" s="187"/>
    </row>
    <row r="2489" spans="73:73">
      <c r="BU2489" s="187"/>
    </row>
    <row r="2490" spans="73:73">
      <c r="BU2490" s="187"/>
    </row>
    <row r="2491" spans="73:73">
      <c r="BU2491" s="187"/>
    </row>
    <row r="2492" spans="73:73">
      <c r="BU2492" s="187"/>
    </row>
    <row r="2493" spans="73:73">
      <c r="BU2493" s="187"/>
    </row>
    <row r="2494" spans="73:73">
      <c r="BU2494" s="187"/>
    </row>
    <row r="2495" spans="73:73">
      <c r="BU2495" s="187"/>
    </row>
    <row r="2496" spans="73:73">
      <c r="BU2496" s="187"/>
    </row>
    <row r="2497" spans="73:73">
      <c r="BU2497" s="187"/>
    </row>
    <row r="2498" spans="73:73">
      <c r="BU2498" s="187"/>
    </row>
    <row r="2499" spans="73:73">
      <c r="BU2499" s="187"/>
    </row>
    <row r="2500" spans="73:73">
      <c r="BU2500" s="187"/>
    </row>
    <row r="2501" spans="73:73">
      <c r="BU2501" s="187"/>
    </row>
    <row r="2502" spans="73:73">
      <c r="BU2502" s="187"/>
    </row>
    <row r="2503" spans="73:73">
      <c r="BU2503" s="187"/>
    </row>
    <row r="2504" spans="73:73">
      <c r="BU2504" s="187"/>
    </row>
    <row r="2505" spans="73:73">
      <c r="BU2505" s="187"/>
    </row>
    <row r="2506" spans="73:73">
      <c r="BU2506" s="187"/>
    </row>
    <row r="2507" spans="73:73">
      <c r="BU2507" s="187"/>
    </row>
    <row r="2508" spans="73:73">
      <c r="BU2508" s="187"/>
    </row>
    <row r="2509" spans="73:73">
      <c r="BU2509" s="187"/>
    </row>
    <row r="2510" spans="73:73">
      <c r="BU2510" s="187"/>
    </row>
    <row r="2511" spans="73:73">
      <c r="BU2511" s="187"/>
    </row>
    <row r="2512" spans="73:73">
      <c r="BU2512" s="187"/>
    </row>
    <row r="2513" spans="73:73">
      <c r="BU2513" s="187"/>
    </row>
    <row r="2514" spans="73:73">
      <c r="BU2514" s="187"/>
    </row>
    <row r="2515" spans="73:73">
      <c r="BU2515" s="187"/>
    </row>
    <row r="2516" spans="73:73">
      <c r="BU2516" s="187"/>
    </row>
    <row r="2517" spans="73:73">
      <c r="BU2517" s="187"/>
    </row>
    <row r="2518" spans="73:73">
      <c r="BU2518" s="187"/>
    </row>
    <row r="2519" spans="73:73">
      <c r="BU2519" s="187"/>
    </row>
    <row r="2520" spans="73:73">
      <c r="BU2520" s="187"/>
    </row>
    <row r="2521" spans="73:73">
      <c r="BU2521" s="187"/>
    </row>
    <row r="2522" spans="73:73">
      <c r="BU2522" s="187"/>
    </row>
    <row r="2523" spans="73:73">
      <c r="BU2523" s="187"/>
    </row>
    <row r="2524" spans="73:73">
      <c r="BU2524" s="187"/>
    </row>
    <row r="2525" spans="73:73">
      <c r="BU2525" s="187"/>
    </row>
    <row r="2526" spans="73:73">
      <c r="BU2526" s="187"/>
    </row>
    <row r="2527" spans="73:73">
      <c r="BU2527" s="187"/>
    </row>
    <row r="2528" spans="73:73">
      <c r="BU2528" s="187"/>
    </row>
    <row r="2529" spans="73:73">
      <c r="BU2529" s="187"/>
    </row>
    <row r="2530" spans="73:73">
      <c r="BU2530" s="187"/>
    </row>
    <row r="2531" spans="73:73">
      <c r="BU2531" s="187"/>
    </row>
    <row r="2532" spans="73:73">
      <c r="BU2532" s="187"/>
    </row>
    <row r="2533" spans="73:73">
      <c r="BU2533" s="187"/>
    </row>
    <row r="2534" spans="73:73">
      <c r="BU2534" s="187"/>
    </row>
    <row r="2535" spans="73:73">
      <c r="BU2535" s="187"/>
    </row>
    <row r="2536" spans="73:73">
      <c r="BU2536" s="187"/>
    </row>
    <row r="2537" spans="73:73">
      <c r="BU2537" s="187"/>
    </row>
    <row r="2538" spans="73:73">
      <c r="BU2538" s="187"/>
    </row>
    <row r="2539" spans="73:73">
      <c r="BU2539" s="187"/>
    </row>
    <row r="2540" spans="73:73">
      <c r="BU2540" s="187"/>
    </row>
    <row r="2541" spans="73:73">
      <c r="BU2541" s="187"/>
    </row>
    <row r="2542" spans="73:73">
      <c r="BU2542" s="187"/>
    </row>
    <row r="2543" spans="73:73">
      <c r="BU2543" s="187"/>
    </row>
    <row r="2544" spans="73:73">
      <c r="BU2544" s="187"/>
    </row>
    <row r="2545" spans="73:73">
      <c r="BU2545" s="187"/>
    </row>
    <row r="2546" spans="73:73">
      <c r="BU2546" s="187"/>
    </row>
    <row r="2547" spans="73:73">
      <c r="BU2547" s="187"/>
    </row>
    <row r="2548" spans="73:73">
      <c r="BU2548" s="187"/>
    </row>
    <row r="2549" spans="73:73">
      <c r="BU2549" s="187"/>
    </row>
    <row r="2550" spans="73:73">
      <c r="BU2550" s="187"/>
    </row>
    <row r="2551" spans="73:73">
      <c r="BU2551" s="187"/>
    </row>
    <row r="2552" spans="73:73">
      <c r="BU2552" s="187"/>
    </row>
    <row r="2553" spans="73:73">
      <c r="BU2553" s="187"/>
    </row>
    <row r="2554" spans="73:73">
      <c r="BU2554" s="187"/>
    </row>
    <row r="2555" spans="73:73">
      <c r="BU2555" s="187"/>
    </row>
    <row r="2556" spans="73:73">
      <c r="BU2556" s="187"/>
    </row>
    <row r="2557" spans="73:73">
      <c r="BU2557" s="187"/>
    </row>
    <row r="2558" spans="73:73">
      <c r="BU2558" s="187"/>
    </row>
    <row r="2559" spans="73:73">
      <c r="BU2559" s="187"/>
    </row>
    <row r="2560" spans="73:73">
      <c r="BU2560" s="187"/>
    </row>
    <row r="2561" spans="73:73">
      <c r="BU2561" s="187"/>
    </row>
    <row r="2562" spans="73:73">
      <c r="BU2562" s="187"/>
    </row>
    <row r="2563" spans="73:73">
      <c r="BU2563" s="187"/>
    </row>
    <row r="2564" spans="73:73">
      <c r="BU2564" s="187"/>
    </row>
    <row r="2565" spans="73:73">
      <c r="BU2565" s="187"/>
    </row>
    <row r="2566" spans="73:73">
      <c r="BU2566" s="187"/>
    </row>
    <row r="2567" spans="73:73">
      <c r="BU2567" s="187"/>
    </row>
    <row r="2568" spans="73:73">
      <c r="BU2568" s="187"/>
    </row>
    <row r="2569" spans="73:73">
      <c r="BU2569" s="187"/>
    </row>
    <row r="2570" spans="73:73">
      <c r="BU2570" s="187"/>
    </row>
    <row r="2571" spans="73:73">
      <c r="BU2571" s="187"/>
    </row>
    <row r="2572" spans="73:73">
      <c r="BU2572" s="187"/>
    </row>
    <row r="2573" spans="73:73">
      <c r="BU2573" s="187"/>
    </row>
    <row r="2574" spans="73:73">
      <c r="BU2574" s="187"/>
    </row>
    <row r="2575" spans="73:73">
      <c r="BU2575" s="187"/>
    </row>
    <row r="2576" spans="73:73">
      <c r="BU2576" s="187"/>
    </row>
    <row r="2577" spans="73:73">
      <c r="BU2577" s="187"/>
    </row>
    <row r="2578" spans="73:73">
      <c r="BU2578" s="187"/>
    </row>
    <row r="2579" spans="73:73">
      <c r="BU2579" s="187"/>
    </row>
    <row r="2580" spans="73:73">
      <c r="BU2580" s="187"/>
    </row>
    <row r="2581" spans="73:73">
      <c r="BU2581" s="187"/>
    </row>
    <row r="2582" spans="73:73">
      <c r="BU2582" s="187"/>
    </row>
    <row r="2583" spans="73:73">
      <c r="BU2583" s="187"/>
    </row>
    <row r="2584" spans="73:73">
      <c r="BU2584" s="187"/>
    </row>
    <row r="2585" spans="73:73">
      <c r="BU2585" s="187"/>
    </row>
    <row r="2586" spans="73:73">
      <c r="BU2586" s="187"/>
    </row>
    <row r="2587" spans="73:73">
      <c r="BU2587" s="187"/>
    </row>
    <row r="2588" spans="73:73">
      <c r="BU2588" s="187"/>
    </row>
    <row r="2589" spans="73:73">
      <c r="BU2589" s="187"/>
    </row>
    <row r="2590" spans="73:73">
      <c r="BU2590" s="187"/>
    </row>
    <row r="2591" spans="73:73">
      <c r="BU2591" s="187"/>
    </row>
    <row r="2592" spans="73:73">
      <c r="BU2592" s="187"/>
    </row>
    <row r="2593" spans="73:73">
      <c r="BU2593" s="187"/>
    </row>
    <row r="2594" spans="73:73">
      <c r="BU2594" s="187"/>
    </row>
    <row r="2595" spans="73:73">
      <c r="BU2595" s="187"/>
    </row>
    <row r="2596" spans="73:73">
      <c r="BU2596" s="187"/>
    </row>
    <row r="2597" spans="73:73">
      <c r="BU2597" s="187"/>
    </row>
    <row r="2598" spans="73:73">
      <c r="BU2598" s="187"/>
    </row>
    <row r="2599" spans="73:73">
      <c r="BU2599" s="187"/>
    </row>
    <row r="2600" spans="73:73">
      <c r="BU2600" s="187"/>
    </row>
    <row r="2601" spans="73:73">
      <c r="BU2601" s="187"/>
    </row>
    <row r="2602" spans="73:73">
      <c r="BU2602" s="187"/>
    </row>
    <row r="2603" spans="73:73">
      <c r="BU2603" s="187"/>
    </row>
    <row r="2604" spans="73:73">
      <c r="BU2604" s="187"/>
    </row>
    <row r="2605" spans="73:73">
      <c r="BU2605" s="187"/>
    </row>
    <row r="2606" spans="73:73">
      <c r="BU2606" s="187"/>
    </row>
    <row r="2607" spans="73:73">
      <c r="BU2607" s="187"/>
    </row>
    <row r="2608" spans="73:73">
      <c r="BU2608" s="187"/>
    </row>
    <row r="2609" spans="73:73">
      <c r="BU2609" s="187"/>
    </row>
    <row r="2610" spans="73:73">
      <c r="BU2610" s="187"/>
    </row>
    <row r="2611" spans="73:73">
      <c r="BU2611" s="187"/>
    </row>
    <row r="2612" spans="73:73">
      <c r="BU2612" s="187"/>
    </row>
    <row r="2613" spans="73:73">
      <c r="BU2613" s="187"/>
    </row>
    <row r="2614" spans="73:73">
      <c r="BU2614" s="187"/>
    </row>
    <row r="2615" spans="73:73">
      <c r="BU2615" s="187"/>
    </row>
    <row r="2616" spans="73:73">
      <c r="BU2616" s="187"/>
    </row>
    <row r="2617" spans="73:73">
      <c r="BU2617" s="187"/>
    </row>
    <row r="2618" spans="73:73">
      <c r="BU2618" s="187"/>
    </row>
    <row r="2619" spans="73:73">
      <c r="BU2619" s="187"/>
    </row>
    <row r="2620" spans="73:73">
      <c r="BU2620" s="187"/>
    </row>
    <row r="2621" spans="73:73">
      <c r="BU2621" s="187"/>
    </row>
    <row r="2622" spans="73:73">
      <c r="BU2622" s="187"/>
    </row>
    <row r="2623" spans="73:73">
      <c r="BU2623" s="187"/>
    </row>
    <row r="2624" spans="73:73">
      <c r="BU2624" s="187"/>
    </row>
    <row r="2625" spans="73:73">
      <c r="BU2625" s="187"/>
    </row>
    <row r="2626" spans="73:73">
      <c r="BU2626" s="187"/>
    </row>
    <row r="2627" spans="73:73">
      <c r="BU2627" s="187"/>
    </row>
    <row r="2628" spans="73:73">
      <c r="BU2628" s="187"/>
    </row>
    <row r="2629" spans="73:73">
      <c r="BU2629" s="187"/>
    </row>
    <row r="2630" spans="73:73">
      <c r="BU2630" s="187"/>
    </row>
    <row r="2631" spans="73:73">
      <c r="BU2631" s="187"/>
    </row>
    <row r="2632" spans="73:73">
      <c r="BU2632" s="187"/>
    </row>
    <row r="2633" spans="73:73">
      <c r="BU2633" s="187"/>
    </row>
    <row r="2634" spans="73:73">
      <c r="BU2634" s="187"/>
    </row>
    <row r="2635" spans="73:73">
      <c r="BU2635" s="187"/>
    </row>
    <row r="2636" spans="73:73">
      <c r="BU2636" s="187"/>
    </row>
    <row r="2637" spans="73:73">
      <c r="BU2637" s="187"/>
    </row>
    <row r="2638" spans="73:73">
      <c r="BU2638" s="187"/>
    </row>
    <row r="2639" spans="73:73">
      <c r="BU2639" s="187"/>
    </row>
    <row r="2640" spans="73:73">
      <c r="BU2640" s="187"/>
    </row>
    <row r="2641" spans="73:73">
      <c r="BU2641" s="187"/>
    </row>
    <row r="2642" spans="73:73">
      <c r="BU2642" s="187"/>
    </row>
    <row r="2643" spans="73:73">
      <c r="BU2643" s="187"/>
    </row>
    <row r="2644" spans="73:73">
      <c r="BU2644" s="187"/>
    </row>
    <row r="2645" spans="73:73">
      <c r="BU2645" s="187"/>
    </row>
    <row r="2646" spans="73:73">
      <c r="BU2646" s="187"/>
    </row>
    <row r="2647" spans="73:73">
      <c r="BU2647" s="187"/>
    </row>
    <row r="2648" spans="73:73">
      <c r="BU2648" s="187"/>
    </row>
    <row r="2649" spans="73:73">
      <c r="BU2649" s="187"/>
    </row>
    <row r="2650" spans="73:73">
      <c r="BU2650" s="187"/>
    </row>
    <row r="2651" spans="73:73">
      <c r="BU2651" s="187"/>
    </row>
    <row r="2652" spans="73:73">
      <c r="BU2652" s="187"/>
    </row>
    <row r="2653" spans="73:73">
      <c r="BU2653" s="187"/>
    </row>
    <row r="2654" spans="73:73">
      <c r="BU2654" s="187"/>
    </row>
    <row r="2655" spans="73:73">
      <c r="BU2655" s="187"/>
    </row>
    <row r="2656" spans="73:73">
      <c r="BU2656" s="187"/>
    </row>
    <row r="2657" spans="73:73">
      <c r="BU2657" s="187"/>
    </row>
    <row r="2658" spans="73:73">
      <c r="BU2658" s="187"/>
    </row>
    <row r="2659" spans="73:73">
      <c r="BU2659" s="187"/>
    </row>
    <row r="2660" spans="73:73">
      <c r="BU2660" s="187"/>
    </row>
    <row r="2661" spans="73:73">
      <c r="BU2661" s="187"/>
    </row>
    <row r="2662" spans="73:73">
      <c r="BU2662" s="187"/>
    </row>
    <row r="2663" spans="73:73">
      <c r="BU2663" s="187"/>
    </row>
    <row r="2664" spans="73:73">
      <c r="BU2664" s="187"/>
    </row>
    <row r="2665" spans="73:73">
      <c r="BU2665" s="187"/>
    </row>
    <row r="2666" spans="73:73">
      <c r="BU2666" s="187"/>
    </row>
    <row r="2667" spans="73:73">
      <c r="BU2667" s="187"/>
    </row>
    <row r="2668" spans="73:73">
      <c r="BU2668" s="187"/>
    </row>
    <row r="2669" spans="73:73">
      <c r="BU2669" s="187"/>
    </row>
    <row r="2670" spans="73:73">
      <c r="BU2670" s="187"/>
    </row>
    <row r="2671" spans="73:73">
      <c r="BU2671" s="187"/>
    </row>
    <row r="2672" spans="73:73">
      <c r="BU2672" s="187"/>
    </row>
    <row r="2673" spans="73:73">
      <c r="BU2673" s="187"/>
    </row>
    <row r="2674" spans="73:73">
      <c r="BU2674" s="187"/>
    </row>
    <row r="2675" spans="73:73">
      <c r="BU2675" s="187"/>
    </row>
    <row r="2676" spans="73:73">
      <c r="BU2676" s="187"/>
    </row>
    <row r="2677" spans="73:73">
      <c r="BU2677" s="187"/>
    </row>
    <row r="2678" spans="73:73">
      <c r="BU2678" s="187"/>
    </row>
    <row r="2679" spans="73:73">
      <c r="BU2679" s="187"/>
    </row>
    <row r="2680" spans="73:73">
      <c r="BU2680" s="187"/>
    </row>
    <row r="2681" spans="73:73">
      <c r="BU2681" s="187"/>
    </row>
    <row r="2682" spans="73:73">
      <c r="BU2682" s="187"/>
    </row>
    <row r="2683" spans="73:73">
      <c r="BU2683" s="187"/>
    </row>
    <row r="2684" spans="73:73">
      <c r="BU2684" s="187"/>
    </row>
    <row r="2685" spans="73:73">
      <c r="BU2685" s="187"/>
    </row>
    <row r="2686" spans="73:73">
      <c r="BU2686" s="187"/>
    </row>
    <row r="2687" spans="73:73">
      <c r="BU2687" s="187"/>
    </row>
    <row r="2688" spans="73:73">
      <c r="BU2688" s="187"/>
    </row>
    <row r="2689" spans="73:73">
      <c r="BU2689" s="187"/>
    </row>
    <row r="2690" spans="73:73">
      <c r="BU2690" s="187"/>
    </row>
    <row r="2691" spans="73:73">
      <c r="BU2691" s="187"/>
    </row>
    <row r="2692" spans="73:73">
      <c r="BU2692" s="187"/>
    </row>
    <row r="2693" spans="73:73">
      <c r="BU2693" s="187"/>
    </row>
    <row r="2694" spans="73:73">
      <c r="BU2694" s="187"/>
    </row>
    <row r="2695" spans="73:73">
      <c r="BU2695" s="187"/>
    </row>
    <row r="2696" spans="73:73">
      <c r="BU2696" s="187"/>
    </row>
    <row r="2697" spans="73:73">
      <c r="BU2697" s="187"/>
    </row>
    <row r="2698" spans="73:73">
      <c r="BU2698" s="187"/>
    </row>
    <row r="2699" spans="73:73">
      <c r="BU2699" s="187"/>
    </row>
    <row r="2700" spans="73:73">
      <c r="BU2700" s="187"/>
    </row>
    <row r="2701" spans="73:73">
      <c r="BU2701" s="187"/>
    </row>
    <row r="2702" spans="73:73">
      <c r="BU2702" s="187"/>
    </row>
    <row r="2703" spans="73:73">
      <c r="BU2703" s="187"/>
    </row>
    <row r="2704" spans="73:73">
      <c r="BU2704" s="187"/>
    </row>
    <row r="2705" spans="73:73">
      <c r="BU2705" s="187"/>
    </row>
    <row r="2706" spans="73:73">
      <c r="BU2706" s="187"/>
    </row>
    <row r="2707" spans="73:73">
      <c r="BU2707" s="187"/>
    </row>
    <row r="2708" spans="73:73">
      <c r="BU2708" s="187"/>
    </row>
    <row r="2709" spans="73:73">
      <c r="BU2709" s="187"/>
    </row>
    <row r="2710" spans="73:73">
      <c r="BU2710" s="187"/>
    </row>
    <row r="2711" spans="73:73">
      <c r="BU2711" s="187"/>
    </row>
    <row r="2712" spans="73:73">
      <c r="BU2712" s="187"/>
    </row>
    <row r="2713" spans="73:73">
      <c r="BU2713" s="187"/>
    </row>
    <row r="2714" spans="73:73">
      <c r="BU2714" s="187"/>
    </row>
    <row r="2715" spans="73:73">
      <c r="BU2715" s="187"/>
    </row>
    <row r="2716" spans="73:73">
      <c r="BU2716" s="187"/>
    </row>
    <row r="2717" spans="73:73">
      <c r="BU2717" s="187"/>
    </row>
    <row r="2718" spans="73:73">
      <c r="BU2718" s="187"/>
    </row>
    <row r="2719" spans="73:73">
      <c r="BU2719" s="187"/>
    </row>
    <row r="2720" spans="73:73">
      <c r="BU2720" s="187"/>
    </row>
    <row r="2721" spans="73:73">
      <c r="BU2721" s="187"/>
    </row>
    <row r="2722" spans="73:73">
      <c r="BU2722" s="187"/>
    </row>
    <row r="2723" spans="73:73">
      <c r="BU2723" s="187"/>
    </row>
    <row r="2724" spans="73:73">
      <c r="BU2724" s="187"/>
    </row>
    <row r="2725" spans="73:73">
      <c r="BU2725" s="187"/>
    </row>
    <row r="2726" spans="73:73">
      <c r="BU2726" s="187"/>
    </row>
    <row r="2727" spans="73:73">
      <c r="BU2727" s="187"/>
    </row>
    <row r="2728" spans="73:73">
      <c r="BU2728" s="187"/>
    </row>
    <row r="2729" spans="73:73">
      <c r="BU2729" s="187"/>
    </row>
    <row r="2730" spans="73:73">
      <c r="BU2730" s="187"/>
    </row>
    <row r="2731" spans="73:73">
      <c r="BU2731" s="187"/>
    </row>
    <row r="2732" spans="73:73">
      <c r="BU2732" s="187"/>
    </row>
    <row r="2733" spans="73:73">
      <c r="BU2733" s="187"/>
    </row>
    <row r="2734" spans="73:73">
      <c r="BU2734" s="187"/>
    </row>
    <row r="2735" spans="73:73">
      <c r="BU2735" s="187"/>
    </row>
    <row r="2736" spans="73:73">
      <c r="BU2736" s="187"/>
    </row>
    <row r="2737" spans="73:73">
      <c r="BU2737" s="187"/>
    </row>
    <row r="2738" spans="73:73">
      <c r="BU2738" s="187"/>
    </row>
    <row r="2739" spans="73:73">
      <c r="BU2739" s="187"/>
    </row>
    <row r="2740" spans="73:73">
      <c r="BU2740" s="187"/>
    </row>
    <row r="2741" spans="73:73">
      <c r="BU2741" s="187"/>
    </row>
    <row r="2742" spans="73:73">
      <c r="BU2742" s="187"/>
    </row>
    <row r="2743" spans="73:73">
      <c r="BU2743" s="187"/>
    </row>
    <row r="2744" spans="73:73">
      <c r="BU2744" s="187"/>
    </row>
    <row r="2745" spans="73:73">
      <c r="BU2745" s="187"/>
    </row>
    <row r="2746" spans="73:73">
      <c r="BU2746" s="187"/>
    </row>
    <row r="2747" spans="73:73">
      <c r="BU2747" s="187"/>
    </row>
    <row r="2748" spans="73:73">
      <c r="BU2748" s="187"/>
    </row>
    <row r="2749" spans="73:73">
      <c r="BU2749" s="187"/>
    </row>
    <row r="2750" spans="73:73">
      <c r="BU2750" s="187"/>
    </row>
    <row r="2751" spans="73:73">
      <c r="BU2751" s="187"/>
    </row>
    <row r="2752" spans="73:73">
      <c r="BU2752" s="187"/>
    </row>
    <row r="2753" spans="73:73">
      <c r="BU2753" s="187"/>
    </row>
    <row r="2754" spans="73:73">
      <c r="BU2754" s="187"/>
    </row>
    <row r="2755" spans="73:73">
      <c r="BU2755" s="187"/>
    </row>
    <row r="2756" spans="73:73">
      <c r="BU2756" s="187"/>
    </row>
    <row r="2757" spans="73:73">
      <c r="BU2757" s="187"/>
    </row>
    <row r="2758" spans="73:73">
      <c r="BU2758" s="187"/>
    </row>
    <row r="2759" spans="73:73">
      <c r="BU2759" s="187"/>
    </row>
    <row r="2760" spans="73:73">
      <c r="BU2760" s="187"/>
    </row>
    <row r="2761" spans="73:73">
      <c r="BU2761" s="187"/>
    </row>
    <row r="2762" spans="73:73">
      <c r="BU2762" s="187"/>
    </row>
    <row r="2763" spans="73:73">
      <c r="BU2763" s="187"/>
    </row>
    <row r="2764" spans="73:73">
      <c r="BU2764" s="187"/>
    </row>
    <row r="2765" spans="73:73">
      <c r="BU2765" s="187"/>
    </row>
    <row r="2766" spans="73:73">
      <c r="BU2766" s="187"/>
    </row>
    <row r="2767" spans="73:73">
      <c r="BU2767" s="187"/>
    </row>
    <row r="2768" spans="73:73">
      <c r="BU2768" s="187"/>
    </row>
    <row r="2769" spans="73:73">
      <c r="BU2769" s="187"/>
    </row>
    <row r="2770" spans="73:73">
      <c r="BU2770" s="187"/>
    </row>
    <row r="2771" spans="73:73">
      <c r="BU2771" s="187"/>
    </row>
    <row r="2772" spans="73:73">
      <c r="BU2772" s="187"/>
    </row>
    <row r="2773" spans="73:73">
      <c r="BU2773" s="187"/>
    </row>
    <row r="2774" spans="73:73">
      <c r="BU2774" s="187"/>
    </row>
    <row r="2775" spans="73:73">
      <c r="BU2775" s="187"/>
    </row>
    <row r="2776" spans="73:73">
      <c r="BU2776" s="187"/>
    </row>
    <row r="2777" spans="73:73">
      <c r="BU2777" s="187"/>
    </row>
    <row r="2778" spans="73:73">
      <c r="BU2778" s="187"/>
    </row>
    <row r="2779" spans="73:73">
      <c r="BU2779" s="187"/>
    </row>
    <row r="2780" spans="73:73">
      <c r="BU2780" s="187"/>
    </row>
    <row r="2781" spans="73:73">
      <c r="BU2781" s="187"/>
    </row>
    <row r="2782" spans="73:73">
      <c r="BU2782" s="187"/>
    </row>
    <row r="2783" spans="73:73">
      <c r="BU2783" s="187"/>
    </row>
    <row r="2784" spans="73:73">
      <c r="BU2784" s="187"/>
    </row>
    <row r="2785" spans="73:73">
      <c r="BU2785" s="187"/>
    </row>
    <row r="2786" spans="73:73">
      <c r="BU2786" s="187"/>
    </row>
    <row r="2787" spans="73:73">
      <c r="BU2787" s="187"/>
    </row>
    <row r="2788" spans="73:73">
      <c r="BU2788" s="187"/>
    </row>
    <row r="2789" spans="73:73">
      <c r="BU2789" s="187"/>
    </row>
    <row r="2790" spans="73:73">
      <c r="BU2790" s="187"/>
    </row>
    <row r="2791" spans="73:73">
      <c r="BU2791" s="187"/>
    </row>
    <row r="2792" spans="73:73">
      <c r="BU2792" s="187"/>
    </row>
    <row r="2793" spans="73:73">
      <c r="BU2793" s="187"/>
    </row>
    <row r="2794" spans="73:73">
      <c r="BU2794" s="187"/>
    </row>
    <row r="2795" spans="73:73">
      <c r="BU2795" s="187"/>
    </row>
    <row r="2796" spans="73:73">
      <c r="BU2796" s="187"/>
    </row>
    <row r="2797" spans="73:73">
      <c r="BU2797" s="187"/>
    </row>
    <row r="2798" spans="73:73">
      <c r="BU2798" s="187"/>
    </row>
    <row r="2799" spans="73:73">
      <c r="BU2799" s="187"/>
    </row>
    <row r="2800" spans="73:73">
      <c r="BU2800" s="187"/>
    </row>
    <row r="2801" spans="73:73">
      <c r="BU2801" s="187"/>
    </row>
    <row r="2802" spans="73:73">
      <c r="BU2802" s="187"/>
    </row>
    <row r="2803" spans="73:73">
      <c r="BU2803" s="187"/>
    </row>
    <row r="2804" spans="73:73">
      <c r="BU2804" s="187"/>
    </row>
    <row r="2805" spans="73:73">
      <c r="BU2805" s="187"/>
    </row>
    <row r="2806" spans="73:73">
      <c r="BU2806" s="187"/>
    </row>
    <row r="2807" spans="73:73">
      <c r="BU2807" s="187"/>
    </row>
    <row r="2808" spans="73:73">
      <c r="BU2808" s="187"/>
    </row>
    <row r="2809" spans="73:73">
      <c r="BU2809" s="187"/>
    </row>
    <row r="2810" spans="73:73">
      <c r="BU2810" s="187"/>
    </row>
    <row r="2811" spans="73:73">
      <c r="BU2811" s="187"/>
    </row>
    <row r="2812" spans="73:73">
      <c r="BU2812" s="187"/>
    </row>
    <row r="2813" spans="73:73">
      <c r="BU2813" s="187"/>
    </row>
    <row r="2814" spans="73:73">
      <c r="BU2814" s="187"/>
    </row>
    <row r="2815" spans="73:73">
      <c r="BU2815" s="187"/>
    </row>
    <row r="2816" spans="73:73">
      <c r="BU2816" s="187"/>
    </row>
    <row r="2817" spans="73:73">
      <c r="BU2817" s="187"/>
    </row>
    <row r="2818" spans="73:73">
      <c r="BU2818" s="187"/>
    </row>
    <row r="2819" spans="73:73">
      <c r="BU2819" s="187"/>
    </row>
    <row r="2820" spans="73:73">
      <c r="BU2820" s="187"/>
    </row>
    <row r="2821" spans="73:73">
      <c r="BU2821" s="187"/>
    </row>
    <row r="2822" spans="73:73">
      <c r="BU2822" s="187"/>
    </row>
    <row r="2823" spans="73:73">
      <c r="BU2823" s="187"/>
    </row>
    <row r="2824" spans="73:73">
      <c r="BU2824" s="187"/>
    </row>
    <row r="2825" spans="73:73">
      <c r="BU2825" s="187"/>
    </row>
    <row r="2826" spans="73:73">
      <c r="BU2826" s="187"/>
    </row>
    <row r="2827" spans="73:73">
      <c r="BU2827" s="187"/>
    </row>
    <row r="2828" spans="73:73">
      <c r="BU2828" s="187"/>
    </row>
    <row r="2829" spans="73:73">
      <c r="BU2829" s="187"/>
    </row>
    <row r="2830" spans="73:73">
      <c r="BU2830" s="187"/>
    </row>
    <row r="2831" spans="73:73">
      <c r="BU2831" s="187"/>
    </row>
    <row r="2832" spans="73:73">
      <c r="BU2832" s="187"/>
    </row>
    <row r="2833" spans="73:73">
      <c r="BU2833" s="187"/>
    </row>
    <row r="2834" spans="73:73">
      <c r="BU2834" s="187"/>
    </row>
    <row r="2835" spans="73:73">
      <c r="BU2835" s="187"/>
    </row>
    <row r="2836" spans="73:73">
      <c r="BU2836" s="187"/>
    </row>
    <row r="2837" spans="73:73">
      <c r="BU2837" s="187"/>
    </row>
    <row r="2838" spans="73:73">
      <c r="BU2838" s="187"/>
    </row>
    <row r="2839" spans="73:73">
      <c r="BU2839" s="187"/>
    </row>
    <row r="2840" spans="73:73">
      <c r="BU2840" s="187"/>
    </row>
    <row r="2841" spans="73:73">
      <c r="BU2841" s="187"/>
    </row>
    <row r="2842" spans="73:73">
      <c r="BU2842" s="187"/>
    </row>
    <row r="2843" spans="73:73">
      <c r="BU2843" s="187"/>
    </row>
    <row r="2844" spans="73:73">
      <c r="BU2844" s="187"/>
    </row>
    <row r="2845" spans="73:73">
      <c r="BU2845" s="187"/>
    </row>
    <row r="2846" spans="73:73">
      <c r="BU2846" s="187"/>
    </row>
    <row r="2847" spans="73:73">
      <c r="BU2847" s="187"/>
    </row>
    <row r="2848" spans="73:73">
      <c r="BU2848" s="187"/>
    </row>
    <row r="2849" spans="73:73">
      <c r="BU2849" s="187"/>
    </row>
    <row r="2850" spans="73:73">
      <c r="BU2850" s="187"/>
    </row>
    <row r="2851" spans="73:73">
      <c r="BU2851" s="187"/>
    </row>
    <row r="2852" spans="73:73">
      <c r="BU2852" s="187"/>
    </row>
    <row r="2853" spans="73:73">
      <c r="BU2853" s="187"/>
    </row>
    <row r="2854" spans="73:73">
      <c r="BU2854" s="187"/>
    </row>
    <row r="2855" spans="73:73">
      <c r="BU2855" s="187"/>
    </row>
    <row r="2856" spans="73:73">
      <c r="BU2856" s="187"/>
    </row>
    <row r="2857" spans="73:73">
      <c r="BU2857" s="187"/>
    </row>
    <row r="2858" spans="73:73">
      <c r="BU2858" s="187"/>
    </row>
    <row r="2859" spans="73:73">
      <c r="BU2859" s="187"/>
    </row>
    <row r="2860" spans="73:73">
      <c r="BU2860" s="187"/>
    </row>
    <row r="2861" spans="73:73">
      <c r="BU2861" s="187"/>
    </row>
    <row r="2862" spans="73:73">
      <c r="BU2862" s="187"/>
    </row>
    <row r="2863" spans="73:73">
      <c r="BU2863" s="187"/>
    </row>
    <row r="2864" spans="73:73">
      <c r="BU2864" s="187"/>
    </row>
    <row r="2865" spans="73:73">
      <c r="BU2865" s="187"/>
    </row>
    <row r="2866" spans="73:73">
      <c r="BU2866" s="187"/>
    </row>
    <row r="2867" spans="73:73">
      <c r="BU2867" s="187"/>
    </row>
    <row r="2868" spans="73:73">
      <c r="BU2868" s="187"/>
    </row>
    <row r="2869" spans="73:73">
      <c r="BU2869" s="187"/>
    </row>
    <row r="2870" spans="73:73">
      <c r="BU2870" s="187"/>
    </row>
    <row r="2871" spans="73:73">
      <c r="BU2871" s="187"/>
    </row>
    <row r="2872" spans="73:73">
      <c r="BU2872" s="187"/>
    </row>
    <row r="2873" spans="73:73">
      <c r="BU2873" s="187"/>
    </row>
    <row r="2874" spans="73:73">
      <c r="BU2874" s="187"/>
    </row>
    <row r="2875" spans="73:73">
      <c r="BU2875" s="187"/>
    </row>
    <row r="2876" spans="73:73">
      <c r="BU2876" s="187"/>
    </row>
    <row r="2877" spans="73:73">
      <c r="BU2877" s="187"/>
    </row>
    <row r="2878" spans="73:73">
      <c r="BU2878" s="187"/>
    </row>
    <row r="2879" spans="73:73">
      <c r="BU2879" s="187"/>
    </row>
    <row r="2880" spans="73:73">
      <c r="BU2880" s="187"/>
    </row>
    <row r="2881" spans="73:73">
      <c r="BU2881" s="187"/>
    </row>
    <row r="2882" spans="73:73">
      <c r="BU2882" s="187"/>
    </row>
    <row r="2883" spans="73:73">
      <c r="BU2883" s="187"/>
    </row>
    <row r="2884" spans="73:73">
      <c r="BU2884" s="187"/>
    </row>
    <row r="2885" spans="73:73">
      <c r="BU2885" s="187"/>
    </row>
    <row r="2886" spans="73:73">
      <c r="BU2886" s="187"/>
    </row>
    <row r="2887" spans="73:73">
      <c r="BU2887" s="187"/>
    </row>
    <row r="2888" spans="73:73">
      <c r="BU2888" s="187"/>
    </row>
    <row r="2889" spans="73:73">
      <c r="BU2889" s="187"/>
    </row>
    <row r="2890" spans="73:73">
      <c r="BU2890" s="187"/>
    </row>
    <row r="2891" spans="73:73">
      <c r="BU2891" s="187"/>
    </row>
    <row r="2892" spans="73:73">
      <c r="BU2892" s="187"/>
    </row>
    <row r="2893" spans="73:73">
      <c r="BU2893" s="187"/>
    </row>
    <row r="2894" spans="73:73">
      <c r="BU2894" s="187"/>
    </row>
    <row r="2895" spans="73:73">
      <c r="BU2895" s="187"/>
    </row>
    <row r="2896" spans="73:73">
      <c r="BU2896" s="187"/>
    </row>
    <row r="2897" spans="73:73">
      <c r="BU2897" s="187"/>
    </row>
    <row r="2898" spans="73:73">
      <c r="BU2898" s="187"/>
    </row>
    <row r="2899" spans="73:73">
      <c r="BU2899" s="187"/>
    </row>
    <row r="2900" spans="73:73">
      <c r="BU2900" s="187"/>
    </row>
    <row r="2901" spans="73:73">
      <c r="BU2901" s="187"/>
    </row>
    <row r="2902" spans="73:73">
      <c r="BU2902" s="187"/>
    </row>
    <row r="2903" spans="73:73">
      <c r="BU2903" s="187"/>
    </row>
    <row r="2904" spans="73:73">
      <c r="BU2904" s="187"/>
    </row>
    <row r="2905" spans="73:73">
      <c r="BU2905" s="187"/>
    </row>
    <row r="2906" spans="73:73">
      <c r="BU2906" s="187"/>
    </row>
    <row r="2907" spans="73:73">
      <c r="BU2907" s="187"/>
    </row>
    <row r="2908" spans="73:73">
      <c r="BU2908" s="187"/>
    </row>
    <row r="2909" spans="73:73">
      <c r="BU2909" s="187"/>
    </row>
    <row r="2910" spans="73:73">
      <c r="BU2910" s="187"/>
    </row>
    <row r="2911" spans="73:73">
      <c r="BU2911" s="187"/>
    </row>
    <row r="2912" spans="73:73">
      <c r="BU2912" s="187"/>
    </row>
    <row r="2913" spans="73:73">
      <c r="BU2913" s="187"/>
    </row>
    <row r="2914" spans="73:73">
      <c r="BU2914" s="187"/>
    </row>
    <row r="2915" spans="73:73">
      <c r="BU2915" s="187"/>
    </row>
    <row r="2916" spans="73:73">
      <c r="BU2916" s="187"/>
    </row>
    <row r="2917" spans="73:73">
      <c r="BU2917" s="187"/>
    </row>
    <row r="2918" spans="73:73">
      <c r="BU2918" s="187"/>
    </row>
    <row r="2919" spans="73:73">
      <c r="BU2919" s="187"/>
    </row>
    <row r="2920" spans="73:73">
      <c r="BU2920" s="187"/>
    </row>
    <row r="2921" spans="73:73">
      <c r="BU2921" s="187"/>
    </row>
    <row r="2922" spans="73:73">
      <c r="BU2922" s="187"/>
    </row>
    <row r="2923" spans="73:73">
      <c r="BU2923" s="187"/>
    </row>
    <row r="2924" spans="73:73">
      <c r="BU2924" s="187"/>
    </row>
    <row r="2925" spans="73:73">
      <c r="BU2925" s="187"/>
    </row>
    <row r="2926" spans="73:73">
      <c r="BU2926" s="187"/>
    </row>
    <row r="2927" spans="73:73">
      <c r="BU2927" s="187"/>
    </row>
    <row r="2928" spans="73:73">
      <c r="BU2928" s="187"/>
    </row>
    <row r="2929" spans="73:73">
      <c r="BU2929" s="187"/>
    </row>
    <row r="2930" spans="73:73">
      <c r="BU2930" s="187"/>
    </row>
    <row r="2931" spans="73:73">
      <c r="BU2931" s="187"/>
    </row>
    <row r="2932" spans="73:73">
      <c r="BU2932" s="187"/>
    </row>
    <row r="2933" spans="73:73">
      <c r="BU2933" s="187"/>
    </row>
    <row r="2934" spans="73:73">
      <c r="BU2934" s="187"/>
    </row>
    <row r="2935" spans="73:73">
      <c r="BU2935" s="187"/>
    </row>
    <row r="2936" spans="73:73">
      <c r="BU2936" s="187"/>
    </row>
    <row r="2937" spans="73:73">
      <c r="BU2937" s="187"/>
    </row>
    <row r="2938" spans="73:73">
      <c r="BU2938" s="187"/>
    </row>
    <row r="2939" spans="73:73">
      <c r="BU2939" s="187"/>
    </row>
    <row r="2940" spans="73:73">
      <c r="BU2940" s="187"/>
    </row>
    <row r="2941" spans="73:73">
      <c r="BU2941" s="187"/>
    </row>
    <row r="2942" spans="73:73">
      <c r="BU2942" s="187"/>
    </row>
    <row r="2943" spans="73:73">
      <c r="BU2943" s="187"/>
    </row>
    <row r="2944" spans="73:73">
      <c r="BU2944" s="187"/>
    </row>
    <row r="2945" spans="73:73">
      <c r="BU2945" s="187"/>
    </row>
    <row r="2946" spans="73:73">
      <c r="BU2946" s="187"/>
    </row>
    <row r="2947" spans="73:73">
      <c r="BU2947" s="187"/>
    </row>
    <row r="2948" spans="73:73">
      <c r="BU2948" s="187"/>
    </row>
    <row r="2949" spans="73:73">
      <c r="BU2949" s="187"/>
    </row>
    <row r="2950" spans="73:73">
      <c r="BU2950" s="187"/>
    </row>
    <row r="2951" spans="73:73">
      <c r="BU2951" s="187"/>
    </row>
    <row r="2952" spans="73:73">
      <c r="BU2952" s="187"/>
    </row>
    <row r="2953" spans="73:73">
      <c r="BU2953" s="187"/>
    </row>
    <row r="2954" spans="73:73">
      <c r="BU2954" s="187"/>
    </row>
    <row r="2955" spans="73:73">
      <c r="BU2955" s="187"/>
    </row>
    <row r="2956" spans="73:73">
      <c r="BU2956" s="187"/>
    </row>
    <row r="2957" spans="73:73">
      <c r="BU2957" s="187"/>
    </row>
    <row r="2958" spans="73:73">
      <c r="BU2958" s="187"/>
    </row>
    <row r="2959" spans="73:73">
      <c r="BU2959" s="187"/>
    </row>
    <row r="2960" spans="73:73">
      <c r="BU2960" s="187"/>
    </row>
    <row r="2961" spans="73:73">
      <c r="BU2961" s="187"/>
    </row>
    <row r="2962" spans="73:73">
      <c r="BU2962" s="187"/>
    </row>
    <row r="2963" spans="73:73">
      <c r="BU2963" s="187"/>
    </row>
    <row r="2964" spans="73:73">
      <c r="BU2964" s="187"/>
    </row>
    <row r="2965" spans="73:73">
      <c r="BU2965" s="187"/>
    </row>
    <row r="2966" spans="73:73">
      <c r="BU2966" s="187"/>
    </row>
    <row r="2967" spans="73:73">
      <c r="BU2967" s="187"/>
    </row>
    <row r="2968" spans="73:73">
      <c r="BU2968" s="187"/>
    </row>
    <row r="2969" spans="73:73">
      <c r="BU2969" s="187"/>
    </row>
    <row r="2970" spans="73:73">
      <c r="BU2970" s="187"/>
    </row>
    <row r="2971" spans="73:73">
      <c r="BU2971" s="187"/>
    </row>
    <row r="2972" spans="73:73">
      <c r="BU2972" s="187"/>
    </row>
    <row r="2973" spans="73:73">
      <c r="BU2973" s="187"/>
    </row>
    <row r="2974" spans="73:73">
      <c r="BU2974" s="187"/>
    </row>
    <row r="2975" spans="73:73">
      <c r="BU2975" s="187"/>
    </row>
    <row r="2976" spans="73:73">
      <c r="BU2976" s="187"/>
    </row>
    <row r="2977" spans="73:73">
      <c r="BU2977" s="187"/>
    </row>
    <row r="2978" spans="73:73">
      <c r="BU2978" s="187"/>
    </row>
    <row r="2979" spans="73:73">
      <c r="BU2979" s="187"/>
    </row>
    <row r="2980" spans="73:73">
      <c r="BU2980" s="187"/>
    </row>
    <row r="2981" spans="73:73">
      <c r="BU2981" s="187"/>
    </row>
    <row r="2982" spans="73:73">
      <c r="BU2982" s="187"/>
    </row>
    <row r="2983" spans="73:73">
      <c r="BU2983" s="187"/>
    </row>
    <row r="2984" spans="73:73">
      <c r="BU2984" s="187"/>
    </row>
    <row r="2985" spans="73:73">
      <c r="BU2985" s="187"/>
    </row>
    <row r="2986" spans="73:73">
      <c r="BU2986" s="187"/>
    </row>
    <row r="2987" spans="73:73">
      <c r="BU2987" s="187"/>
    </row>
    <row r="2988" spans="73:73">
      <c r="BU2988" s="187"/>
    </row>
    <row r="2989" spans="73:73">
      <c r="BU2989" s="187"/>
    </row>
    <row r="2990" spans="73:73">
      <c r="BU2990" s="187"/>
    </row>
    <row r="2991" spans="73:73">
      <c r="BU2991" s="187"/>
    </row>
    <row r="2992" spans="73:73">
      <c r="BU2992" s="187"/>
    </row>
    <row r="2993" spans="73:73">
      <c r="BU2993" s="187"/>
    </row>
    <row r="2994" spans="73:73">
      <c r="BU2994" s="187"/>
    </row>
    <row r="2995" spans="73:73">
      <c r="BU2995" s="187"/>
    </row>
    <row r="2996" spans="73:73">
      <c r="BU2996" s="187"/>
    </row>
    <row r="2997" spans="73:73">
      <c r="BU2997" s="187"/>
    </row>
    <row r="2998" spans="73:73">
      <c r="BU2998" s="187"/>
    </row>
    <row r="2999" spans="73:73">
      <c r="BU2999" s="187"/>
    </row>
    <row r="3000" spans="73:73">
      <c r="BU3000" s="187"/>
    </row>
    <row r="3001" spans="73:73">
      <c r="BU3001" s="187"/>
    </row>
    <row r="3002" spans="73:73">
      <c r="BU3002" s="187"/>
    </row>
    <row r="3003" spans="73:73">
      <c r="BU3003" s="187"/>
    </row>
    <row r="3004" spans="73:73">
      <c r="BU3004" s="187"/>
    </row>
    <row r="3005" spans="73:73">
      <c r="BU3005" s="187"/>
    </row>
    <row r="3006" spans="73:73">
      <c r="BU3006" s="187"/>
    </row>
    <row r="3007" spans="73:73">
      <c r="BU3007" s="187"/>
    </row>
    <row r="3008" spans="73:73">
      <c r="BU3008" s="187"/>
    </row>
    <row r="3009" spans="73:73">
      <c r="BU3009" s="187"/>
    </row>
    <row r="3010" spans="73:73">
      <c r="BU3010" s="187"/>
    </row>
    <row r="3011" spans="73:73">
      <c r="BU3011" s="187"/>
    </row>
    <row r="3012" spans="73:73">
      <c r="BU3012" s="187"/>
    </row>
    <row r="3013" spans="73:73">
      <c r="BU3013" s="187"/>
    </row>
    <row r="3014" spans="73:73">
      <c r="BU3014" s="187"/>
    </row>
    <row r="3015" spans="73:73">
      <c r="BU3015" s="187"/>
    </row>
    <row r="3016" spans="73:73">
      <c r="BU3016" s="187"/>
    </row>
    <row r="3017" spans="73:73">
      <c r="BU3017" s="187"/>
    </row>
    <row r="3018" spans="73:73">
      <c r="BU3018" s="187"/>
    </row>
    <row r="3019" spans="73:73">
      <c r="BU3019" s="187"/>
    </row>
    <row r="3020" spans="73:73">
      <c r="BU3020" s="187"/>
    </row>
    <row r="3021" spans="73:73">
      <c r="BU3021" s="187"/>
    </row>
    <row r="3022" spans="73:73">
      <c r="BU3022" s="187"/>
    </row>
    <row r="3023" spans="73:73">
      <c r="BU3023" s="187"/>
    </row>
    <row r="3024" spans="73:73">
      <c r="BU3024" s="187"/>
    </row>
    <row r="3025" spans="73:73">
      <c r="BU3025" s="187"/>
    </row>
    <row r="3026" spans="73:73">
      <c r="BU3026" s="187"/>
    </row>
    <row r="3027" spans="73:73">
      <c r="BU3027" s="187"/>
    </row>
    <row r="3028" spans="73:73">
      <c r="BU3028" s="187"/>
    </row>
    <row r="3029" spans="73:73">
      <c r="BU3029" s="187"/>
    </row>
    <row r="3030" spans="73:73">
      <c r="BU3030" s="187"/>
    </row>
    <row r="3031" spans="73:73">
      <c r="BU3031" s="187"/>
    </row>
    <row r="3032" spans="73:73">
      <c r="BU3032" s="187"/>
    </row>
    <row r="3033" spans="73:73">
      <c r="BU3033" s="187"/>
    </row>
    <row r="3034" spans="73:73">
      <c r="BU3034" s="187"/>
    </row>
    <row r="3035" spans="73:73">
      <c r="BU3035" s="187"/>
    </row>
    <row r="3036" spans="73:73">
      <c r="BU3036" s="187"/>
    </row>
    <row r="3037" spans="73:73">
      <c r="BU3037" s="187"/>
    </row>
    <row r="3038" spans="73:73">
      <c r="BU3038" s="187"/>
    </row>
    <row r="3039" spans="73:73">
      <c r="BU3039" s="187"/>
    </row>
    <row r="3040" spans="73:73">
      <c r="BU3040" s="187"/>
    </row>
    <row r="3041" spans="73:73">
      <c r="BU3041" s="187"/>
    </row>
    <row r="3042" spans="73:73">
      <c r="BU3042" s="187"/>
    </row>
    <row r="3043" spans="73:73">
      <c r="BU3043" s="187"/>
    </row>
    <row r="3044" spans="73:73">
      <c r="BU3044" s="187"/>
    </row>
    <row r="3045" spans="73:73">
      <c r="BU3045" s="187"/>
    </row>
    <row r="3046" spans="73:73">
      <c r="BU3046" s="187"/>
    </row>
    <row r="3047" spans="73:73">
      <c r="BU3047" s="187"/>
    </row>
    <row r="3048" spans="73:73">
      <c r="BU3048" s="187"/>
    </row>
    <row r="3049" spans="73:73">
      <c r="BU3049" s="187"/>
    </row>
    <row r="3050" spans="73:73">
      <c r="BU3050" s="187"/>
    </row>
    <row r="3051" spans="73:73">
      <c r="BU3051" s="187"/>
    </row>
    <row r="3052" spans="73:73">
      <c r="BU3052" s="187"/>
    </row>
    <row r="3053" spans="73:73">
      <c r="BU3053" s="187"/>
    </row>
    <row r="3054" spans="73:73">
      <c r="BU3054" s="187"/>
    </row>
    <row r="3055" spans="73:73">
      <c r="BU3055" s="187"/>
    </row>
    <row r="3056" spans="73:73">
      <c r="BU3056" s="187"/>
    </row>
    <row r="3057" spans="73:73">
      <c r="BU3057" s="187"/>
    </row>
    <row r="3058" spans="73:73">
      <c r="BU3058" s="187"/>
    </row>
    <row r="3059" spans="73:73">
      <c r="BU3059" s="187"/>
    </row>
    <row r="3060" spans="73:73">
      <c r="BU3060" s="187"/>
    </row>
    <row r="3061" spans="73:73">
      <c r="BU3061" s="187"/>
    </row>
    <row r="3062" spans="73:73">
      <c r="BU3062" s="187"/>
    </row>
    <row r="3063" spans="73:73">
      <c r="BU3063" s="187"/>
    </row>
    <row r="3064" spans="73:73">
      <c r="BU3064" s="187"/>
    </row>
    <row r="3065" spans="73:73">
      <c r="BU3065" s="187"/>
    </row>
    <row r="3066" spans="73:73">
      <c r="BU3066" s="187"/>
    </row>
    <row r="3067" spans="73:73">
      <c r="BU3067" s="187"/>
    </row>
    <row r="3068" spans="73:73">
      <c r="BU3068" s="187"/>
    </row>
    <row r="3069" spans="73:73">
      <c r="BU3069" s="187"/>
    </row>
    <row r="3070" spans="73:73">
      <c r="BU3070" s="187"/>
    </row>
    <row r="3071" spans="73:73">
      <c r="BU3071" s="187"/>
    </row>
    <row r="3072" spans="73:73">
      <c r="BU3072" s="187"/>
    </row>
    <row r="3073" spans="73:73">
      <c r="BU3073" s="187"/>
    </row>
    <row r="3074" spans="73:73">
      <c r="BU3074" s="187"/>
    </row>
    <row r="3075" spans="73:73">
      <c r="BU3075" s="187"/>
    </row>
    <row r="3076" spans="73:73">
      <c r="BU3076" s="187"/>
    </row>
    <row r="3077" spans="73:73">
      <c r="BU3077" s="187"/>
    </row>
    <row r="3078" spans="73:73">
      <c r="BU3078" s="187"/>
    </row>
    <row r="3079" spans="73:73">
      <c r="BU3079" s="187"/>
    </row>
    <row r="3080" spans="73:73">
      <c r="BU3080" s="187"/>
    </row>
    <row r="3081" spans="73:73">
      <c r="BU3081" s="187"/>
    </row>
    <row r="3082" spans="73:73">
      <c r="BU3082" s="187"/>
    </row>
    <row r="3083" spans="73:73">
      <c r="BU3083" s="187"/>
    </row>
    <row r="3084" spans="73:73">
      <c r="BU3084" s="187"/>
    </row>
    <row r="3085" spans="73:73">
      <c r="BU3085" s="187"/>
    </row>
    <row r="3086" spans="73:73">
      <c r="BU3086" s="187"/>
    </row>
    <row r="3087" spans="73:73">
      <c r="BU3087" s="187"/>
    </row>
    <row r="3088" spans="73:73">
      <c r="BU3088" s="187"/>
    </row>
    <row r="3089" spans="73:73">
      <c r="BU3089" s="187"/>
    </row>
    <row r="3090" spans="73:73">
      <c r="BU3090" s="187"/>
    </row>
    <row r="3091" spans="73:73">
      <c r="BU3091" s="187"/>
    </row>
    <row r="3092" spans="73:73">
      <c r="BU3092" s="187"/>
    </row>
    <row r="3093" spans="73:73">
      <c r="BU3093" s="187"/>
    </row>
    <row r="3094" spans="73:73">
      <c r="BU3094" s="187"/>
    </row>
    <row r="3095" spans="73:73">
      <c r="BU3095" s="187"/>
    </row>
    <row r="3096" spans="73:73">
      <c r="BU3096" s="187"/>
    </row>
    <row r="3097" spans="73:73">
      <c r="BU3097" s="187"/>
    </row>
    <row r="3098" spans="73:73">
      <c r="BU3098" s="187"/>
    </row>
    <row r="3099" spans="73:73">
      <c r="BU3099" s="187"/>
    </row>
    <row r="3100" spans="73:73">
      <c r="BU3100" s="187"/>
    </row>
    <row r="3101" spans="73:73">
      <c r="BU3101" s="187"/>
    </row>
    <row r="3102" spans="73:73">
      <c r="BU3102" s="187"/>
    </row>
    <row r="3103" spans="73:73">
      <c r="BU3103" s="187"/>
    </row>
    <row r="3104" spans="73:73">
      <c r="BU3104" s="187"/>
    </row>
    <row r="3105" spans="73:73">
      <c r="BU3105" s="187"/>
    </row>
    <row r="3106" spans="73:73">
      <c r="BU3106" s="187"/>
    </row>
    <row r="3107" spans="73:73">
      <c r="BU3107" s="187"/>
    </row>
    <row r="3108" spans="73:73">
      <c r="BU3108" s="187"/>
    </row>
    <row r="3109" spans="73:73">
      <c r="BU3109" s="187"/>
    </row>
    <row r="3110" spans="73:73">
      <c r="BU3110" s="187"/>
    </row>
    <row r="3111" spans="73:73">
      <c r="BU3111" s="187"/>
    </row>
    <row r="3112" spans="73:73">
      <c r="BU3112" s="187"/>
    </row>
    <row r="3113" spans="73:73">
      <c r="BU3113" s="187"/>
    </row>
    <row r="3114" spans="73:73">
      <c r="BU3114" s="187"/>
    </row>
    <row r="3115" spans="73:73">
      <c r="BU3115" s="187"/>
    </row>
    <row r="3116" spans="73:73">
      <c r="BU3116" s="187"/>
    </row>
    <row r="3117" spans="73:73">
      <c r="BU3117" s="187"/>
    </row>
    <row r="3118" spans="73:73">
      <c r="BU3118" s="187"/>
    </row>
    <row r="3119" spans="73:73">
      <c r="BU3119" s="187"/>
    </row>
    <row r="3120" spans="73:73">
      <c r="BU3120" s="187"/>
    </row>
    <row r="3121" spans="73:73">
      <c r="BU3121" s="187"/>
    </row>
    <row r="3122" spans="73:73">
      <c r="BU3122" s="187"/>
    </row>
    <row r="3123" spans="73:73">
      <c r="BU3123" s="187"/>
    </row>
    <row r="3124" spans="73:73">
      <c r="BU3124" s="187"/>
    </row>
    <row r="3125" spans="73:73">
      <c r="BU3125" s="187"/>
    </row>
    <row r="3126" spans="73:73">
      <c r="BU3126" s="187"/>
    </row>
    <row r="3127" spans="73:73">
      <c r="BU3127" s="187"/>
    </row>
    <row r="3128" spans="73:73">
      <c r="BU3128" s="187"/>
    </row>
    <row r="3129" spans="73:73">
      <c r="BU3129" s="187"/>
    </row>
    <row r="3130" spans="73:73">
      <c r="BU3130" s="187"/>
    </row>
    <row r="3131" spans="73:73">
      <c r="BU3131" s="187"/>
    </row>
    <row r="3132" spans="73:73">
      <c r="BU3132" s="187"/>
    </row>
    <row r="3133" spans="73:73">
      <c r="BU3133" s="187"/>
    </row>
    <row r="3134" spans="73:73">
      <c r="BU3134" s="187"/>
    </row>
    <row r="3135" spans="73:73">
      <c r="BU3135" s="187"/>
    </row>
    <row r="3136" spans="73:73">
      <c r="BU3136" s="187"/>
    </row>
    <row r="3137" spans="73:73">
      <c r="BU3137" s="187"/>
    </row>
    <row r="3138" spans="73:73">
      <c r="BU3138" s="187"/>
    </row>
    <row r="3139" spans="73:73">
      <c r="BU3139" s="187"/>
    </row>
    <row r="3140" spans="73:73">
      <c r="BU3140" s="187"/>
    </row>
    <row r="3141" spans="73:73">
      <c r="BU3141" s="187"/>
    </row>
    <row r="3142" spans="73:73">
      <c r="BU3142" s="187"/>
    </row>
    <row r="3143" spans="73:73">
      <c r="BU3143" s="187"/>
    </row>
    <row r="3144" spans="73:73">
      <c r="BU3144" s="187"/>
    </row>
    <row r="3145" spans="73:73">
      <c r="BU3145" s="187"/>
    </row>
    <row r="3146" spans="73:73">
      <c r="BU3146" s="187"/>
    </row>
    <row r="3147" spans="73:73">
      <c r="BU3147" s="187"/>
    </row>
    <row r="3148" spans="73:73">
      <c r="BU3148" s="187"/>
    </row>
    <row r="3149" spans="73:73">
      <c r="BU3149" s="187"/>
    </row>
    <row r="3150" spans="73:73">
      <c r="BU3150" s="187"/>
    </row>
    <row r="3151" spans="73:73">
      <c r="BU3151" s="187"/>
    </row>
    <row r="3152" spans="73:73">
      <c r="BU3152" s="187"/>
    </row>
    <row r="3153" spans="73:73">
      <c r="BU3153" s="187"/>
    </row>
    <row r="3154" spans="73:73">
      <c r="BU3154" s="187"/>
    </row>
    <row r="3155" spans="73:73">
      <c r="BU3155" s="187"/>
    </row>
    <row r="3156" spans="73:73">
      <c r="BU3156" s="187"/>
    </row>
    <row r="3157" spans="73:73">
      <c r="BU3157" s="187"/>
    </row>
    <row r="3158" spans="73:73">
      <c r="BU3158" s="187"/>
    </row>
    <row r="3159" spans="73:73">
      <c r="BU3159" s="187"/>
    </row>
    <row r="3160" spans="73:73">
      <c r="BU3160" s="187"/>
    </row>
    <row r="3161" spans="73:73">
      <c r="BU3161" s="187"/>
    </row>
    <row r="3162" spans="73:73">
      <c r="BU3162" s="187"/>
    </row>
    <row r="3163" spans="73:73">
      <c r="BU3163" s="187"/>
    </row>
    <row r="3164" spans="73:73">
      <c r="BU3164" s="187"/>
    </row>
    <row r="3165" spans="73:73">
      <c r="BU3165" s="187"/>
    </row>
    <row r="3166" spans="73:73">
      <c r="BU3166" s="187"/>
    </row>
    <row r="3167" spans="73:73">
      <c r="BU3167" s="187"/>
    </row>
    <row r="3168" spans="73:73">
      <c r="BU3168" s="187"/>
    </row>
    <row r="3169" spans="73:73">
      <c r="BU3169" s="187"/>
    </row>
    <row r="3170" spans="73:73">
      <c r="BU3170" s="187"/>
    </row>
    <row r="3171" spans="73:73">
      <c r="BU3171" s="187"/>
    </row>
    <row r="3172" spans="73:73">
      <c r="BU3172" s="187"/>
    </row>
    <row r="3173" spans="73:73">
      <c r="BU3173" s="187"/>
    </row>
    <row r="3174" spans="73:73">
      <c r="BU3174" s="187"/>
    </row>
    <row r="3175" spans="73:73">
      <c r="BU3175" s="187"/>
    </row>
    <row r="3176" spans="73:73">
      <c r="BU3176" s="187"/>
    </row>
    <row r="3177" spans="73:73">
      <c r="BU3177" s="187"/>
    </row>
    <row r="3178" spans="73:73">
      <c r="BU3178" s="187"/>
    </row>
    <row r="3179" spans="73:73">
      <c r="BU3179" s="187"/>
    </row>
    <row r="3180" spans="73:73">
      <c r="BU3180" s="187"/>
    </row>
    <row r="3181" spans="73:73">
      <c r="BU3181" s="187"/>
    </row>
    <row r="3182" spans="73:73">
      <c r="BU3182" s="187"/>
    </row>
    <row r="3183" spans="73:73">
      <c r="BU3183" s="187"/>
    </row>
    <row r="3184" spans="73:73">
      <c r="BU3184" s="187"/>
    </row>
    <row r="3185" spans="73:73">
      <c r="BU3185" s="187"/>
    </row>
    <row r="3186" spans="73:73">
      <c r="BU3186" s="187"/>
    </row>
    <row r="3187" spans="73:73">
      <c r="BU3187" s="187"/>
    </row>
    <row r="3188" spans="73:73">
      <c r="BU3188" s="187"/>
    </row>
    <row r="3189" spans="73:73">
      <c r="BU3189" s="187"/>
    </row>
    <row r="3190" spans="73:73">
      <c r="BU3190" s="187"/>
    </row>
    <row r="3191" spans="73:73">
      <c r="BU3191" s="187"/>
    </row>
    <row r="3192" spans="73:73">
      <c r="BU3192" s="187"/>
    </row>
    <row r="3193" spans="73:73">
      <c r="BU3193" s="187"/>
    </row>
    <row r="3194" spans="73:73">
      <c r="BU3194" s="187"/>
    </row>
    <row r="3195" spans="73:73">
      <c r="BU3195" s="187"/>
    </row>
    <row r="3196" spans="73:73">
      <c r="BU3196" s="187"/>
    </row>
    <row r="3197" spans="73:73">
      <c r="BU3197" s="187"/>
    </row>
    <row r="3198" spans="73:73">
      <c r="BU3198" s="187"/>
    </row>
    <row r="3199" spans="73:73">
      <c r="BU3199" s="187"/>
    </row>
    <row r="3200" spans="73:73">
      <c r="BU3200" s="187"/>
    </row>
    <row r="3201" spans="73:73">
      <c r="BU3201" s="187"/>
    </row>
    <row r="3202" spans="73:73">
      <c r="BU3202" s="187"/>
    </row>
    <row r="3203" spans="73:73">
      <c r="BU3203" s="187"/>
    </row>
    <row r="3204" spans="73:73">
      <c r="BU3204" s="187"/>
    </row>
    <row r="3205" spans="73:73">
      <c r="BU3205" s="187"/>
    </row>
    <row r="3206" spans="73:73">
      <c r="BU3206" s="187"/>
    </row>
    <row r="3207" spans="73:73">
      <c r="BU3207" s="187"/>
    </row>
    <row r="3208" spans="73:73">
      <c r="BU3208" s="187"/>
    </row>
    <row r="3209" spans="73:73">
      <c r="BU3209" s="187"/>
    </row>
    <row r="3210" spans="73:73">
      <c r="BU3210" s="187"/>
    </row>
    <row r="3211" spans="73:73">
      <c r="BU3211" s="187"/>
    </row>
    <row r="3212" spans="73:73">
      <c r="BU3212" s="187"/>
    </row>
    <row r="3213" spans="73:73">
      <c r="BU3213" s="187"/>
    </row>
    <row r="3214" spans="73:73">
      <c r="BU3214" s="187"/>
    </row>
    <row r="3215" spans="73:73">
      <c r="BU3215" s="187"/>
    </row>
    <row r="3216" spans="73:73">
      <c r="BU3216" s="187"/>
    </row>
    <row r="3217" spans="73:73">
      <c r="BU3217" s="187"/>
    </row>
    <row r="3218" spans="73:73">
      <c r="BU3218" s="187"/>
    </row>
    <row r="3219" spans="73:73">
      <c r="BU3219" s="187"/>
    </row>
    <row r="3220" spans="73:73">
      <c r="BU3220" s="187"/>
    </row>
    <row r="3221" spans="73:73">
      <c r="BU3221" s="187"/>
    </row>
    <row r="3222" spans="73:73">
      <c r="BU3222" s="187"/>
    </row>
    <row r="3223" spans="73:73">
      <c r="BU3223" s="187"/>
    </row>
    <row r="3224" spans="73:73">
      <c r="BU3224" s="187"/>
    </row>
    <row r="3225" spans="73:73">
      <c r="BU3225" s="187"/>
    </row>
    <row r="3226" spans="73:73">
      <c r="BU3226" s="187"/>
    </row>
    <row r="3227" spans="73:73">
      <c r="BU3227" s="187"/>
    </row>
    <row r="3228" spans="73:73">
      <c r="BU3228" s="187"/>
    </row>
    <row r="3229" spans="73:73">
      <c r="BU3229" s="187"/>
    </row>
    <row r="3230" spans="73:73">
      <c r="BU3230" s="187"/>
    </row>
    <row r="3231" spans="73:73">
      <c r="BU3231" s="187"/>
    </row>
    <row r="3232" spans="73:73">
      <c r="BU3232" s="187"/>
    </row>
    <row r="3233" spans="73:73">
      <c r="BU3233" s="187"/>
    </row>
    <row r="3234" spans="73:73">
      <c r="BU3234" s="187"/>
    </row>
    <row r="3235" spans="73:73">
      <c r="BU3235" s="187"/>
    </row>
    <row r="3236" spans="73:73">
      <c r="BU3236" s="187"/>
    </row>
    <row r="3237" spans="73:73">
      <c r="BU3237" s="187"/>
    </row>
    <row r="3238" spans="73:73">
      <c r="BU3238" s="187"/>
    </row>
    <row r="3239" spans="73:73">
      <c r="BU3239" s="187"/>
    </row>
    <row r="3240" spans="73:73">
      <c r="BU3240" s="187"/>
    </row>
    <row r="3241" spans="73:73">
      <c r="BU3241" s="187"/>
    </row>
    <row r="3242" spans="73:73">
      <c r="BU3242" s="187"/>
    </row>
    <row r="3243" spans="73:73">
      <c r="BU3243" s="187"/>
    </row>
    <row r="3244" spans="73:73">
      <c r="BU3244" s="187"/>
    </row>
    <row r="3245" spans="73:73">
      <c r="BU3245" s="187"/>
    </row>
    <row r="3246" spans="73:73">
      <c r="BU3246" s="187"/>
    </row>
    <row r="3247" spans="73:73">
      <c r="BU3247" s="187"/>
    </row>
    <row r="3248" spans="73:73">
      <c r="BU3248" s="187"/>
    </row>
    <row r="3249" spans="73:73">
      <c r="BU3249" s="187"/>
    </row>
    <row r="3250" spans="73:73">
      <c r="BU3250" s="187"/>
    </row>
    <row r="3251" spans="73:73">
      <c r="BU3251" s="187"/>
    </row>
    <row r="3252" spans="73:73">
      <c r="BU3252" s="187"/>
    </row>
    <row r="3253" spans="73:73">
      <c r="BU3253" s="187"/>
    </row>
    <row r="3254" spans="73:73">
      <c r="BU3254" s="187"/>
    </row>
    <row r="3255" spans="73:73">
      <c r="BU3255" s="187"/>
    </row>
    <row r="3256" spans="73:73">
      <c r="BU3256" s="187"/>
    </row>
    <row r="3257" spans="73:73">
      <c r="BU3257" s="187"/>
    </row>
    <row r="3258" spans="73:73">
      <c r="BU3258" s="187"/>
    </row>
    <row r="3259" spans="73:73">
      <c r="BU3259" s="187"/>
    </row>
    <row r="3260" spans="73:73">
      <c r="BU3260" s="187"/>
    </row>
    <row r="3261" spans="73:73">
      <c r="BU3261" s="187"/>
    </row>
    <row r="3262" spans="73:73">
      <c r="BU3262" s="187"/>
    </row>
    <row r="3263" spans="73:73">
      <c r="BU3263" s="187"/>
    </row>
    <row r="3264" spans="73:73">
      <c r="BU3264" s="187"/>
    </row>
    <row r="3265" spans="73:73">
      <c r="BU3265" s="187"/>
    </row>
    <row r="3266" spans="73:73">
      <c r="BU3266" s="187"/>
    </row>
    <row r="3267" spans="73:73">
      <c r="BU3267" s="187"/>
    </row>
    <row r="3268" spans="73:73">
      <c r="BU3268" s="187"/>
    </row>
    <row r="3269" spans="73:73">
      <c r="BU3269" s="187"/>
    </row>
    <row r="3270" spans="73:73">
      <c r="BU3270" s="187"/>
    </row>
    <row r="3271" spans="73:73">
      <c r="BU3271" s="187"/>
    </row>
    <row r="3272" spans="73:73">
      <c r="BU3272" s="187"/>
    </row>
    <row r="3273" spans="73:73">
      <c r="BU3273" s="187"/>
    </row>
    <row r="3274" spans="73:73">
      <c r="BU3274" s="187"/>
    </row>
    <row r="3275" spans="73:73">
      <c r="BU3275" s="187"/>
    </row>
    <row r="3276" spans="73:73">
      <c r="BU3276" s="187"/>
    </row>
    <row r="3277" spans="73:73">
      <c r="BU3277" s="187"/>
    </row>
    <row r="3278" spans="73:73">
      <c r="BU3278" s="187"/>
    </row>
    <row r="3279" spans="73:73">
      <c r="BU3279" s="187"/>
    </row>
    <row r="3280" spans="73:73">
      <c r="BU3280" s="187"/>
    </row>
    <row r="3281" spans="73:73">
      <c r="BU3281" s="187"/>
    </row>
    <row r="3282" spans="73:73">
      <c r="BU3282" s="187"/>
    </row>
    <row r="3283" spans="73:73">
      <c r="BU3283" s="187"/>
    </row>
    <row r="3284" spans="73:73">
      <c r="BU3284" s="187"/>
    </row>
    <row r="3285" spans="73:73">
      <c r="BU3285" s="187"/>
    </row>
    <row r="3286" spans="73:73">
      <c r="BU3286" s="187"/>
    </row>
    <row r="3287" spans="73:73">
      <c r="BU3287" s="187"/>
    </row>
    <row r="3288" spans="73:73">
      <c r="BU3288" s="187"/>
    </row>
    <row r="3289" spans="73:73">
      <c r="BU3289" s="187"/>
    </row>
    <row r="3290" spans="73:73">
      <c r="BU3290" s="187"/>
    </row>
    <row r="3291" spans="73:73">
      <c r="BU3291" s="187"/>
    </row>
    <row r="3292" spans="73:73">
      <c r="BU3292" s="187"/>
    </row>
    <row r="3293" spans="73:73">
      <c r="BU3293" s="187"/>
    </row>
    <row r="3294" spans="73:73">
      <c r="BU3294" s="187"/>
    </row>
    <row r="3295" spans="73:73">
      <c r="BU3295" s="187"/>
    </row>
    <row r="3296" spans="73:73">
      <c r="BU3296" s="187"/>
    </row>
    <row r="3297" spans="73:73">
      <c r="BU3297" s="187"/>
    </row>
    <row r="3298" spans="73:73">
      <c r="BU3298" s="187"/>
    </row>
    <row r="3299" spans="73:73">
      <c r="BU3299" s="187"/>
    </row>
    <row r="3300" spans="73:73">
      <c r="BU3300" s="187"/>
    </row>
    <row r="3301" spans="73:73">
      <c r="BU3301" s="187"/>
    </row>
    <row r="3302" spans="73:73">
      <c r="BU3302" s="187"/>
    </row>
    <row r="3303" spans="73:73">
      <c r="BU3303" s="187"/>
    </row>
    <row r="3304" spans="73:73">
      <c r="BU3304" s="187"/>
    </row>
    <row r="3305" spans="73:73">
      <c r="BU3305" s="187"/>
    </row>
    <row r="3306" spans="73:73">
      <c r="BU3306" s="187"/>
    </row>
    <row r="3307" spans="73:73">
      <c r="BU3307" s="187"/>
    </row>
    <row r="3308" spans="73:73">
      <c r="BU3308" s="187"/>
    </row>
    <row r="3309" spans="73:73">
      <c r="BU3309" s="187"/>
    </row>
    <row r="3310" spans="73:73">
      <c r="BU3310" s="187"/>
    </row>
    <row r="3311" spans="73:73">
      <c r="BU3311" s="187"/>
    </row>
    <row r="3312" spans="73:73">
      <c r="BU3312" s="187"/>
    </row>
    <row r="3313" spans="73:73">
      <c r="BU3313" s="187"/>
    </row>
    <row r="3314" spans="73:73">
      <c r="BU3314" s="187"/>
    </row>
    <row r="3315" spans="73:73">
      <c r="BU3315" s="187"/>
    </row>
    <row r="3316" spans="73:73">
      <c r="BU3316" s="187"/>
    </row>
    <row r="3317" spans="73:73">
      <c r="BU3317" s="187"/>
    </row>
    <row r="3318" spans="73:73">
      <c r="BU3318" s="187"/>
    </row>
    <row r="3319" spans="73:73">
      <c r="BU3319" s="187"/>
    </row>
    <row r="3320" spans="73:73">
      <c r="BU3320" s="187"/>
    </row>
    <row r="3321" spans="73:73">
      <c r="BU3321" s="187"/>
    </row>
    <row r="3322" spans="73:73">
      <c r="BU3322" s="187"/>
    </row>
    <row r="3323" spans="73:73">
      <c r="BU3323" s="187"/>
    </row>
    <row r="3324" spans="73:73">
      <c r="BU3324" s="187"/>
    </row>
    <row r="3325" spans="73:73">
      <c r="BU3325" s="187"/>
    </row>
    <row r="3326" spans="73:73">
      <c r="BU3326" s="187"/>
    </row>
    <row r="3327" spans="73:73">
      <c r="BU3327" s="187"/>
    </row>
    <row r="3328" spans="73:73">
      <c r="BU3328" s="187"/>
    </row>
    <row r="3329" spans="73:73">
      <c r="BU3329" s="187"/>
    </row>
    <row r="3330" spans="73:73">
      <c r="BU3330" s="187"/>
    </row>
    <row r="3331" spans="73:73">
      <c r="BU3331" s="187"/>
    </row>
    <row r="3332" spans="73:73">
      <c r="BU3332" s="187"/>
    </row>
    <row r="3333" spans="73:73">
      <c r="BU3333" s="187"/>
    </row>
    <row r="3334" spans="73:73">
      <c r="BU3334" s="187"/>
    </row>
    <row r="3335" spans="73:73">
      <c r="BU3335" s="187"/>
    </row>
    <row r="3336" spans="73:73">
      <c r="BU3336" s="187"/>
    </row>
    <row r="3337" spans="73:73">
      <c r="BU3337" s="187"/>
    </row>
    <row r="3338" spans="73:73">
      <c r="BU3338" s="187"/>
    </row>
    <row r="3339" spans="73:73">
      <c r="BU3339" s="187"/>
    </row>
    <row r="3340" spans="73:73">
      <c r="BU3340" s="187"/>
    </row>
    <row r="3341" spans="73:73">
      <c r="BU3341" s="187"/>
    </row>
    <row r="3342" spans="73:73">
      <c r="BU3342" s="187"/>
    </row>
    <row r="3343" spans="73:73">
      <c r="BU3343" s="187"/>
    </row>
    <row r="3344" spans="73:73">
      <c r="BU3344" s="187"/>
    </row>
    <row r="3345" spans="73:73">
      <c r="BU3345" s="187"/>
    </row>
    <row r="3346" spans="73:73">
      <c r="BU3346" s="187"/>
    </row>
    <row r="3347" spans="73:73">
      <c r="BU3347" s="187"/>
    </row>
    <row r="3348" spans="73:73">
      <c r="BU3348" s="187"/>
    </row>
    <row r="3349" spans="73:73">
      <c r="BU3349" s="187"/>
    </row>
    <row r="3350" spans="73:73">
      <c r="BU3350" s="187"/>
    </row>
    <row r="3351" spans="73:73">
      <c r="BU3351" s="187"/>
    </row>
    <row r="3352" spans="73:73">
      <c r="BU3352" s="187"/>
    </row>
    <row r="3353" spans="73:73">
      <c r="BU3353" s="187"/>
    </row>
    <row r="3354" spans="73:73">
      <c r="BU3354" s="187"/>
    </row>
    <row r="3355" spans="73:73">
      <c r="BU3355" s="187"/>
    </row>
    <row r="3356" spans="73:73">
      <c r="BU3356" s="187"/>
    </row>
    <row r="3357" spans="73:73">
      <c r="BU3357" s="187"/>
    </row>
    <row r="3358" spans="73:73">
      <c r="BU3358" s="187"/>
    </row>
    <row r="3359" spans="73:73">
      <c r="BU3359" s="187"/>
    </row>
    <row r="3360" spans="73:73">
      <c r="BU3360" s="187"/>
    </row>
    <row r="3361" spans="73:73">
      <c r="BU3361" s="187"/>
    </row>
    <row r="3362" spans="73:73">
      <c r="BU3362" s="187"/>
    </row>
    <row r="3363" spans="73:73">
      <c r="BU3363" s="187"/>
    </row>
    <row r="3364" spans="73:73">
      <c r="BU3364" s="187"/>
    </row>
    <row r="3365" spans="73:73">
      <c r="BU3365" s="187"/>
    </row>
    <row r="3366" spans="73:73">
      <c r="BU3366" s="187"/>
    </row>
    <row r="3367" spans="73:73">
      <c r="BU3367" s="187"/>
    </row>
    <row r="3368" spans="73:73">
      <c r="BU3368" s="187"/>
    </row>
    <row r="3369" spans="73:73">
      <c r="BU3369" s="187"/>
    </row>
    <row r="3370" spans="73:73">
      <c r="BU3370" s="187"/>
    </row>
    <row r="3371" spans="73:73">
      <c r="BU3371" s="187"/>
    </row>
    <row r="3372" spans="73:73">
      <c r="BU3372" s="187"/>
    </row>
    <row r="3373" spans="73:73">
      <c r="BU3373" s="187"/>
    </row>
    <row r="3374" spans="73:73">
      <c r="BU3374" s="187"/>
    </row>
    <row r="3375" spans="73:73">
      <c r="BU3375" s="187"/>
    </row>
    <row r="3376" spans="73:73">
      <c r="BU3376" s="187"/>
    </row>
    <row r="3377" spans="73:73">
      <c r="BU3377" s="187"/>
    </row>
    <row r="3378" spans="73:73">
      <c r="BU3378" s="187"/>
    </row>
    <row r="3379" spans="73:73">
      <c r="BU3379" s="187"/>
    </row>
    <row r="3380" spans="73:73">
      <c r="BU3380" s="187"/>
    </row>
    <row r="3381" spans="73:73">
      <c r="BU3381" s="187"/>
    </row>
    <row r="3382" spans="73:73">
      <c r="BU3382" s="187"/>
    </row>
    <row r="3383" spans="73:73">
      <c r="BU3383" s="187"/>
    </row>
    <row r="3384" spans="73:73">
      <c r="BU3384" s="187"/>
    </row>
    <row r="3385" spans="73:73">
      <c r="BU3385" s="187"/>
    </row>
    <row r="3386" spans="73:73">
      <c r="BU3386" s="187"/>
    </row>
    <row r="3387" spans="73:73">
      <c r="BU3387" s="187"/>
    </row>
    <row r="3388" spans="73:73">
      <c r="BU3388" s="187"/>
    </row>
    <row r="3389" spans="73:73">
      <c r="BU3389" s="187"/>
    </row>
    <row r="3390" spans="73:73">
      <c r="BU3390" s="187"/>
    </row>
    <row r="3391" spans="73:73">
      <c r="BU3391" s="187"/>
    </row>
    <row r="3392" spans="73:73">
      <c r="BU3392" s="187"/>
    </row>
    <row r="3393" spans="73:73">
      <c r="BU3393" s="187"/>
    </row>
    <row r="3394" spans="73:73">
      <c r="BU3394" s="187"/>
    </row>
    <row r="3395" spans="73:73">
      <c r="BU3395" s="187"/>
    </row>
    <row r="3396" spans="73:73">
      <c r="BU3396" s="187"/>
    </row>
    <row r="3397" spans="73:73">
      <c r="BU3397" s="187"/>
    </row>
    <row r="3398" spans="73:73">
      <c r="BU3398" s="187"/>
    </row>
    <row r="3399" spans="73:73">
      <c r="BU3399" s="187"/>
    </row>
    <row r="3400" spans="73:73">
      <c r="BU3400" s="187"/>
    </row>
    <row r="3401" spans="73:73">
      <c r="BU3401" s="187"/>
    </row>
    <row r="3402" spans="73:73">
      <c r="BU3402" s="187"/>
    </row>
    <row r="3403" spans="73:73">
      <c r="BU3403" s="187"/>
    </row>
    <row r="3404" spans="73:73">
      <c r="BU3404" s="187"/>
    </row>
    <row r="3405" spans="73:73">
      <c r="BU3405" s="187"/>
    </row>
    <row r="3406" spans="73:73">
      <c r="BU3406" s="187"/>
    </row>
    <row r="3407" spans="73:73">
      <c r="BU3407" s="187"/>
    </row>
    <row r="3408" spans="73:73">
      <c r="BU3408" s="187"/>
    </row>
    <row r="3409" spans="73:73">
      <c r="BU3409" s="187"/>
    </row>
    <row r="3410" spans="73:73">
      <c r="BU3410" s="187"/>
    </row>
    <row r="3411" spans="73:73">
      <c r="BU3411" s="187"/>
    </row>
    <row r="3412" spans="73:73">
      <c r="BU3412" s="187"/>
    </row>
    <row r="3413" spans="73:73">
      <c r="BU3413" s="187"/>
    </row>
    <row r="3414" spans="73:73">
      <c r="BU3414" s="187"/>
    </row>
    <row r="3415" spans="73:73">
      <c r="BU3415" s="187"/>
    </row>
    <row r="3416" spans="73:73">
      <c r="BU3416" s="187"/>
    </row>
    <row r="3417" spans="73:73">
      <c r="BU3417" s="187"/>
    </row>
    <row r="3418" spans="73:73">
      <c r="BU3418" s="187"/>
    </row>
    <row r="3419" spans="73:73">
      <c r="BU3419" s="187"/>
    </row>
    <row r="3420" spans="73:73">
      <c r="BU3420" s="187"/>
    </row>
    <row r="3421" spans="73:73">
      <c r="BU3421" s="187"/>
    </row>
    <row r="3422" spans="73:73">
      <c r="BU3422" s="187"/>
    </row>
    <row r="3423" spans="73:73">
      <c r="BU3423" s="187"/>
    </row>
    <row r="3424" spans="73:73">
      <c r="BU3424" s="187"/>
    </row>
    <row r="3425" spans="73:73">
      <c r="BU3425" s="187"/>
    </row>
    <row r="3426" spans="73:73">
      <c r="BU3426" s="187"/>
    </row>
    <row r="3427" spans="73:73">
      <c r="BU3427" s="187"/>
    </row>
    <row r="3428" spans="73:73">
      <c r="BU3428" s="187"/>
    </row>
    <row r="3429" spans="73:73">
      <c r="BU3429" s="187"/>
    </row>
    <row r="3430" spans="73:73">
      <c r="BU3430" s="187"/>
    </row>
    <row r="3431" spans="73:73">
      <c r="BU3431" s="187"/>
    </row>
    <row r="3432" spans="73:73">
      <c r="BU3432" s="187"/>
    </row>
    <row r="3433" spans="73:73">
      <c r="BU3433" s="187"/>
    </row>
    <row r="3434" spans="73:73">
      <c r="BU3434" s="187"/>
    </row>
    <row r="3435" spans="73:73">
      <c r="BU3435" s="187"/>
    </row>
    <row r="3436" spans="73:73">
      <c r="BU3436" s="187"/>
    </row>
    <row r="3437" spans="73:73">
      <c r="BU3437" s="187"/>
    </row>
    <row r="3438" spans="73:73">
      <c r="BU3438" s="187"/>
    </row>
    <row r="3439" spans="73:73">
      <c r="BU3439" s="187"/>
    </row>
    <row r="3440" spans="73:73">
      <c r="BU3440" s="187"/>
    </row>
    <row r="3441" spans="73:73">
      <c r="BU3441" s="187"/>
    </row>
    <row r="3442" spans="73:73">
      <c r="BU3442" s="187"/>
    </row>
    <row r="3443" spans="73:73">
      <c r="BU3443" s="187"/>
    </row>
    <row r="3444" spans="73:73">
      <c r="BU3444" s="187"/>
    </row>
    <row r="3445" spans="73:73">
      <c r="BU3445" s="187"/>
    </row>
    <row r="3446" spans="73:73">
      <c r="BU3446" s="187"/>
    </row>
    <row r="3447" spans="73:73">
      <c r="BU3447" s="187"/>
    </row>
    <row r="3448" spans="73:73">
      <c r="BU3448" s="187"/>
    </row>
    <row r="3449" spans="73:73">
      <c r="BU3449" s="187"/>
    </row>
    <row r="3450" spans="73:73">
      <c r="BU3450" s="187"/>
    </row>
    <row r="3451" spans="73:73">
      <c r="BU3451" s="187"/>
    </row>
    <row r="3452" spans="73:73">
      <c r="BU3452" s="187"/>
    </row>
    <row r="3453" spans="73:73">
      <c r="BU3453" s="187"/>
    </row>
    <row r="3454" spans="73:73">
      <c r="BU3454" s="187"/>
    </row>
    <row r="3455" spans="73:73">
      <c r="BU3455" s="187"/>
    </row>
    <row r="3456" spans="73:73">
      <c r="BU3456" s="187"/>
    </row>
    <row r="3457" spans="73:73">
      <c r="BU3457" s="187"/>
    </row>
    <row r="3458" spans="73:73">
      <c r="BU3458" s="187"/>
    </row>
    <row r="3459" spans="73:73">
      <c r="BU3459" s="187"/>
    </row>
    <row r="3460" spans="73:73">
      <c r="BU3460" s="187"/>
    </row>
    <row r="3461" spans="73:73">
      <c r="BU3461" s="187"/>
    </row>
    <row r="3462" spans="73:73">
      <c r="BU3462" s="187"/>
    </row>
    <row r="3463" spans="73:73">
      <c r="BU3463" s="187"/>
    </row>
    <row r="3464" spans="73:73">
      <c r="BU3464" s="187"/>
    </row>
    <row r="3465" spans="73:73">
      <c r="BU3465" s="187"/>
    </row>
    <row r="3466" spans="73:73">
      <c r="BU3466" s="187"/>
    </row>
    <row r="3467" spans="73:73">
      <c r="BU3467" s="187"/>
    </row>
    <row r="3468" spans="73:73">
      <c r="BU3468" s="187"/>
    </row>
    <row r="3469" spans="73:73">
      <c r="BU3469" s="187"/>
    </row>
    <row r="3470" spans="73:73">
      <c r="BU3470" s="187"/>
    </row>
    <row r="3471" spans="73:73">
      <c r="BU3471" s="187"/>
    </row>
    <row r="3472" spans="73:73">
      <c r="BU3472" s="187"/>
    </row>
    <row r="3473" spans="73:73">
      <c r="BU3473" s="187"/>
    </row>
    <row r="3474" spans="73:73">
      <c r="BU3474" s="187"/>
    </row>
    <row r="3475" spans="73:73">
      <c r="BU3475" s="187"/>
    </row>
    <row r="3476" spans="73:73">
      <c r="BU3476" s="187"/>
    </row>
    <row r="3477" spans="73:73">
      <c r="BU3477" s="187"/>
    </row>
    <row r="3478" spans="73:73">
      <c r="BU3478" s="187"/>
    </row>
    <row r="3479" spans="73:73">
      <c r="BU3479" s="187"/>
    </row>
    <row r="3480" spans="73:73">
      <c r="BU3480" s="187"/>
    </row>
    <row r="3481" spans="73:73">
      <c r="BU3481" s="187"/>
    </row>
    <row r="3482" spans="73:73">
      <c r="BU3482" s="187"/>
    </row>
    <row r="3483" spans="73:73">
      <c r="BU3483" s="187"/>
    </row>
    <row r="3484" spans="73:73">
      <c r="BU3484" s="187"/>
    </row>
    <row r="3485" spans="73:73">
      <c r="BU3485" s="187"/>
    </row>
    <row r="3486" spans="73:73">
      <c r="BU3486" s="187"/>
    </row>
    <row r="3487" spans="73:73">
      <c r="BU3487" s="187"/>
    </row>
    <row r="3488" spans="73:73">
      <c r="BU3488" s="187"/>
    </row>
    <row r="3489" spans="73:73">
      <c r="BU3489" s="187"/>
    </row>
    <row r="3490" spans="73:73">
      <c r="BU3490" s="187"/>
    </row>
    <row r="3491" spans="73:73">
      <c r="BU3491" s="187"/>
    </row>
    <row r="3492" spans="73:73">
      <c r="BU3492" s="187"/>
    </row>
    <row r="3493" spans="73:73">
      <c r="BU3493" s="187"/>
    </row>
    <row r="3494" spans="73:73">
      <c r="BU3494" s="187"/>
    </row>
    <row r="3495" spans="73:73">
      <c r="BU3495" s="187"/>
    </row>
    <row r="3496" spans="73:73">
      <c r="BU3496" s="187"/>
    </row>
    <row r="3497" spans="73:73">
      <c r="BU3497" s="187"/>
    </row>
    <row r="3498" spans="73:73">
      <c r="BU3498" s="187"/>
    </row>
    <row r="3499" spans="73:73">
      <c r="BU3499" s="187"/>
    </row>
    <row r="3500" spans="73:73">
      <c r="BU3500" s="187"/>
    </row>
    <row r="3501" spans="73:73">
      <c r="BU3501" s="187"/>
    </row>
    <row r="3502" spans="73:73">
      <c r="BU3502" s="187"/>
    </row>
    <row r="3503" spans="73:73">
      <c r="BU3503" s="187"/>
    </row>
    <row r="3504" spans="73:73">
      <c r="BU3504" s="187"/>
    </row>
    <row r="3505" spans="73:73">
      <c r="BU3505" s="187"/>
    </row>
    <row r="3506" spans="73:73">
      <c r="BU3506" s="187"/>
    </row>
    <row r="3507" spans="73:73">
      <c r="BU3507" s="187"/>
    </row>
    <row r="3508" spans="73:73">
      <c r="BU3508" s="187"/>
    </row>
    <row r="3509" spans="73:73">
      <c r="BU3509" s="187"/>
    </row>
    <row r="3510" spans="73:73">
      <c r="BU3510" s="187"/>
    </row>
    <row r="3511" spans="73:73">
      <c r="BU3511" s="187"/>
    </row>
    <row r="3512" spans="73:73">
      <c r="BU3512" s="187"/>
    </row>
    <row r="3513" spans="73:73">
      <c r="BU3513" s="187"/>
    </row>
    <row r="3514" spans="73:73">
      <c r="BU3514" s="187"/>
    </row>
    <row r="3515" spans="73:73">
      <c r="BU3515" s="187"/>
    </row>
    <row r="3516" spans="73:73">
      <c r="BU3516" s="187"/>
    </row>
    <row r="3517" spans="73:73">
      <c r="BU3517" s="187"/>
    </row>
    <row r="3518" spans="73:73">
      <c r="BU3518" s="187"/>
    </row>
    <row r="3519" spans="73:73">
      <c r="BU3519" s="187"/>
    </row>
    <row r="3520" spans="73:73">
      <c r="BU3520" s="187"/>
    </row>
    <row r="3521" spans="73:73">
      <c r="BU3521" s="187"/>
    </row>
    <row r="3522" spans="73:73">
      <c r="BU3522" s="187"/>
    </row>
    <row r="3523" spans="73:73">
      <c r="BU3523" s="187"/>
    </row>
    <row r="3524" spans="73:73">
      <c r="BU3524" s="187"/>
    </row>
    <row r="3525" spans="73:73">
      <c r="BU3525" s="187"/>
    </row>
    <row r="3526" spans="73:73">
      <c r="BU3526" s="187"/>
    </row>
    <row r="3527" spans="73:73">
      <c r="BU3527" s="187"/>
    </row>
    <row r="3528" spans="73:73">
      <c r="BU3528" s="187"/>
    </row>
    <row r="3529" spans="73:73">
      <c r="BU3529" s="187"/>
    </row>
    <row r="3530" spans="73:73">
      <c r="BU3530" s="187"/>
    </row>
    <row r="3531" spans="73:73">
      <c r="BU3531" s="187"/>
    </row>
    <row r="3532" spans="73:73">
      <c r="BU3532" s="187"/>
    </row>
    <row r="3533" spans="73:73">
      <c r="BU3533" s="187"/>
    </row>
    <row r="3534" spans="73:73">
      <c r="BU3534" s="187"/>
    </row>
    <row r="3535" spans="73:73">
      <c r="BU3535" s="187"/>
    </row>
    <row r="3536" spans="73:73">
      <c r="BU3536" s="187"/>
    </row>
    <row r="3537" spans="73:73">
      <c r="BU3537" s="187"/>
    </row>
    <row r="3538" spans="73:73">
      <c r="BU3538" s="187"/>
    </row>
    <row r="3539" spans="73:73">
      <c r="BU3539" s="187"/>
    </row>
    <row r="3540" spans="73:73">
      <c r="BU3540" s="187"/>
    </row>
    <row r="3541" spans="73:73">
      <c r="BU3541" s="187"/>
    </row>
    <row r="3542" spans="73:73">
      <c r="BU3542" s="187"/>
    </row>
    <row r="3543" spans="73:73">
      <c r="BU3543" s="187"/>
    </row>
    <row r="3544" spans="73:73">
      <c r="BU3544" s="187"/>
    </row>
    <row r="3545" spans="73:73">
      <c r="BU3545" s="187"/>
    </row>
    <row r="3546" spans="73:73">
      <c r="BU3546" s="187"/>
    </row>
    <row r="3547" spans="73:73">
      <c r="BU3547" s="187"/>
    </row>
    <row r="3548" spans="73:73">
      <c r="BU3548" s="187"/>
    </row>
    <row r="3549" spans="73:73">
      <c r="BU3549" s="187"/>
    </row>
    <row r="3550" spans="73:73">
      <c r="BU3550" s="187"/>
    </row>
    <row r="3551" spans="73:73">
      <c r="BU3551" s="187"/>
    </row>
    <row r="3552" spans="73:73">
      <c r="BU3552" s="187"/>
    </row>
    <row r="3553" spans="73:73">
      <c r="BU3553" s="187"/>
    </row>
    <row r="3554" spans="73:73">
      <c r="BU3554" s="187"/>
    </row>
    <row r="3555" spans="73:73">
      <c r="BU3555" s="187"/>
    </row>
    <row r="3556" spans="73:73">
      <c r="BU3556" s="187"/>
    </row>
    <row r="3557" spans="73:73">
      <c r="BU3557" s="187"/>
    </row>
    <row r="3558" spans="73:73">
      <c r="BU3558" s="187"/>
    </row>
    <row r="3559" spans="73:73">
      <c r="BU3559" s="187"/>
    </row>
    <row r="3560" spans="73:73">
      <c r="BU3560" s="187"/>
    </row>
    <row r="3561" spans="73:73">
      <c r="BU3561" s="187"/>
    </row>
    <row r="3562" spans="73:73">
      <c r="BU3562" s="187"/>
    </row>
    <row r="3563" spans="73:73">
      <c r="BU3563" s="187"/>
    </row>
    <row r="3564" spans="73:73">
      <c r="BU3564" s="187"/>
    </row>
    <row r="3565" spans="73:73">
      <c r="BU3565" s="187"/>
    </row>
    <row r="3566" spans="73:73">
      <c r="BU3566" s="187"/>
    </row>
    <row r="3567" spans="73:73">
      <c r="BU3567" s="187"/>
    </row>
    <row r="3568" spans="73:73">
      <c r="BU3568" s="187"/>
    </row>
    <row r="3569" spans="73:73">
      <c r="BU3569" s="187"/>
    </row>
    <row r="3570" spans="73:73">
      <c r="BU3570" s="187"/>
    </row>
    <row r="3571" spans="73:73">
      <c r="BU3571" s="187"/>
    </row>
    <row r="3572" spans="73:73">
      <c r="BU3572" s="187"/>
    </row>
    <row r="3573" spans="73:73">
      <c r="BU3573" s="187"/>
    </row>
    <row r="3574" spans="73:73">
      <c r="BU3574" s="187"/>
    </row>
    <row r="3575" spans="73:73">
      <c r="BU3575" s="187"/>
    </row>
    <row r="3576" spans="73:73">
      <c r="BU3576" s="187"/>
    </row>
    <row r="3577" spans="73:73">
      <c r="BU3577" s="187"/>
    </row>
    <row r="3578" spans="73:73">
      <c r="BU3578" s="187"/>
    </row>
    <row r="3579" spans="73:73">
      <c r="BU3579" s="187"/>
    </row>
    <row r="3580" spans="73:73">
      <c r="BU3580" s="187"/>
    </row>
    <row r="3581" spans="73:73">
      <c r="BU3581" s="187"/>
    </row>
    <row r="3582" spans="73:73">
      <c r="BU3582" s="187"/>
    </row>
    <row r="3583" spans="73:73">
      <c r="BU3583" s="187"/>
    </row>
    <row r="3584" spans="73:73">
      <c r="BU3584" s="187"/>
    </row>
    <row r="3585" spans="73:73">
      <c r="BU3585" s="187"/>
    </row>
    <row r="3586" spans="73:73">
      <c r="BU3586" s="187"/>
    </row>
    <row r="3587" spans="73:73">
      <c r="BU3587" s="187"/>
    </row>
    <row r="3588" spans="73:73">
      <c r="BU3588" s="187"/>
    </row>
    <row r="3589" spans="73:73">
      <c r="BU3589" s="187"/>
    </row>
    <row r="3590" spans="73:73">
      <c r="BU3590" s="187"/>
    </row>
    <row r="3591" spans="73:73">
      <c r="BU3591" s="187"/>
    </row>
    <row r="3592" spans="73:73">
      <c r="BU3592" s="187"/>
    </row>
    <row r="3593" spans="73:73">
      <c r="BU3593" s="187"/>
    </row>
    <row r="3594" spans="73:73">
      <c r="BU3594" s="187"/>
    </row>
    <row r="3595" spans="73:73">
      <c r="BU3595" s="187"/>
    </row>
    <row r="3596" spans="73:73">
      <c r="BU3596" s="187"/>
    </row>
    <row r="3597" spans="73:73">
      <c r="BU3597" s="187"/>
    </row>
    <row r="3598" spans="73:73">
      <c r="BU3598" s="187"/>
    </row>
    <row r="3599" spans="73:73">
      <c r="BU3599" s="187"/>
    </row>
    <row r="3600" spans="73:73">
      <c r="BU3600" s="187"/>
    </row>
    <row r="3601" spans="73:73">
      <c r="BU3601" s="187"/>
    </row>
    <row r="3602" spans="73:73">
      <c r="BU3602" s="187"/>
    </row>
    <row r="3603" spans="73:73">
      <c r="BU3603" s="187"/>
    </row>
    <row r="3604" spans="73:73">
      <c r="BU3604" s="187"/>
    </row>
    <row r="3605" spans="73:73">
      <c r="BU3605" s="187"/>
    </row>
    <row r="3606" spans="73:73">
      <c r="BU3606" s="187"/>
    </row>
    <row r="3607" spans="73:73">
      <c r="BU3607" s="187"/>
    </row>
    <row r="3608" spans="73:73">
      <c r="BU3608" s="187"/>
    </row>
    <row r="3609" spans="73:73">
      <c r="BU3609" s="187"/>
    </row>
    <row r="3610" spans="73:73">
      <c r="BU3610" s="187"/>
    </row>
    <row r="3611" spans="73:73">
      <c r="BU3611" s="187"/>
    </row>
    <row r="3612" spans="73:73">
      <c r="BU3612" s="187"/>
    </row>
    <row r="3613" spans="73:73">
      <c r="BU3613" s="187"/>
    </row>
    <row r="3614" spans="73:73">
      <c r="BU3614" s="187"/>
    </row>
    <row r="3615" spans="73:73">
      <c r="BU3615" s="187"/>
    </row>
    <row r="3616" spans="73:73">
      <c r="BU3616" s="187"/>
    </row>
    <row r="3617" spans="73:73">
      <c r="BU3617" s="187"/>
    </row>
    <row r="3618" spans="73:73">
      <c r="BU3618" s="187"/>
    </row>
    <row r="3619" spans="73:73">
      <c r="BU3619" s="187"/>
    </row>
    <row r="3620" spans="73:73">
      <c r="BU3620" s="187"/>
    </row>
    <row r="3621" spans="73:73">
      <c r="BU3621" s="187"/>
    </row>
    <row r="3622" spans="73:73">
      <c r="BU3622" s="187"/>
    </row>
    <row r="3623" spans="73:73">
      <c r="BU3623" s="187"/>
    </row>
    <row r="3624" spans="73:73">
      <c r="BU3624" s="187"/>
    </row>
    <row r="3625" spans="73:73">
      <c r="BU3625" s="187"/>
    </row>
    <row r="3626" spans="73:73">
      <c r="BU3626" s="187"/>
    </row>
    <row r="3627" spans="73:73">
      <c r="BU3627" s="187"/>
    </row>
    <row r="3628" spans="73:73">
      <c r="BU3628" s="187"/>
    </row>
    <row r="3629" spans="73:73">
      <c r="BU3629" s="187"/>
    </row>
    <row r="3630" spans="73:73">
      <c r="BU3630" s="187"/>
    </row>
    <row r="3631" spans="73:73">
      <c r="BU3631" s="187"/>
    </row>
    <row r="3632" spans="73:73">
      <c r="BU3632" s="187"/>
    </row>
    <row r="3633" spans="73:73">
      <c r="BU3633" s="187"/>
    </row>
    <row r="3634" spans="73:73">
      <c r="BU3634" s="187"/>
    </row>
    <row r="3635" spans="73:73">
      <c r="BU3635" s="187"/>
    </row>
    <row r="3636" spans="73:73">
      <c r="BU3636" s="187"/>
    </row>
    <row r="3637" spans="73:73">
      <c r="BU3637" s="187"/>
    </row>
    <row r="3638" spans="73:73">
      <c r="BU3638" s="187"/>
    </row>
    <row r="3639" spans="73:73">
      <c r="BU3639" s="187"/>
    </row>
    <row r="3640" spans="73:73">
      <c r="BU3640" s="187"/>
    </row>
    <row r="3641" spans="73:73">
      <c r="BU3641" s="187"/>
    </row>
    <row r="3642" spans="73:73">
      <c r="BU3642" s="187"/>
    </row>
    <row r="3643" spans="73:73">
      <c r="BU3643" s="187"/>
    </row>
    <row r="3644" spans="73:73">
      <c r="BU3644" s="187"/>
    </row>
    <row r="3645" spans="73:73">
      <c r="BU3645" s="187"/>
    </row>
    <row r="3646" spans="73:73">
      <c r="BU3646" s="187"/>
    </row>
    <row r="3647" spans="73:73">
      <c r="BU3647" s="187"/>
    </row>
    <row r="3648" spans="73:73">
      <c r="BU3648" s="187"/>
    </row>
    <row r="3649" spans="73:73">
      <c r="BU3649" s="187"/>
    </row>
    <row r="3650" spans="73:73">
      <c r="BU3650" s="187"/>
    </row>
    <row r="3651" spans="73:73">
      <c r="BU3651" s="187"/>
    </row>
    <row r="3652" spans="73:73">
      <c r="BU3652" s="187"/>
    </row>
    <row r="3653" spans="73:73">
      <c r="BU3653" s="187"/>
    </row>
    <row r="3654" spans="73:73">
      <c r="BU3654" s="187"/>
    </row>
    <row r="3655" spans="73:73">
      <c r="BU3655" s="187"/>
    </row>
    <row r="3656" spans="73:73">
      <c r="BU3656" s="187"/>
    </row>
    <row r="3657" spans="73:73">
      <c r="BU3657" s="187"/>
    </row>
    <row r="3658" spans="73:73">
      <c r="BU3658" s="187"/>
    </row>
    <row r="3659" spans="73:73">
      <c r="BU3659" s="187"/>
    </row>
    <row r="3660" spans="73:73">
      <c r="BU3660" s="187"/>
    </row>
    <row r="3661" spans="73:73">
      <c r="BU3661" s="187"/>
    </row>
    <row r="3662" spans="73:73">
      <c r="BU3662" s="187"/>
    </row>
    <row r="3663" spans="73:73">
      <c r="BU3663" s="187"/>
    </row>
    <row r="3664" spans="73:73">
      <c r="BU3664" s="187"/>
    </row>
    <row r="3665" spans="73:73">
      <c r="BU3665" s="187"/>
    </row>
    <row r="3666" spans="73:73">
      <c r="BU3666" s="187"/>
    </row>
    <row r="3667" spans="73:73">
      <c r="BU3667" s="187"/>
    </row>
    <row r="3668" spans="73:73">
      <c r="BU3668" s="187"/>
    </row>
    <row r="3669" spans="73:73">
      <c r="BU3669" s="187"/>
    </row>
    <row r="3670" spans="73:73">
      <c r="BU3670" s="187"/>
    </row>
    <row r="3671" spans="73:73">
      <c r="BU3671" s="187"/>
    </row>
    <row r="3672" spans="73:73">
      <c r="BU3672" s="187"/>
    </row>
    <row r="3673" spans="73:73">
      <c r="BU3673" s="187"/>
    </row>
    <row r="3674" spans="73:73">
      <c r="BU3674" s="187"/>
    </row>
    <row r="3675" spans="73:73">
      <c r="BU3675" s="187"/>
    </row>
    <row r="3676" spans="73:73">
      <c r="BU3676" s="187"/>
    </row>
    <row r="3677" spans="73:73">
      <c r="BU3677" s="187"/>
    </row>
    <row r="3678" spans="73:73">
      <c r="BU3678" s="187"/>
    </row>
    <row r="3679" spans="73:73">
      <c r="BU3679" s="187"/>
    </row>
    <row r="3680" spans="73:73">
      <c r="BU3680" s="187"/>
    </row>
    <row r="3681" spans="73:73">
      <c r="BU3681" s="187"/>
    </row>
    <row r="3682" spans="73:73">
      <c r="BU3682" s="187"/>
    </row>
    <row r="3683" spans="73:73">
      <c r="BU3683" s="187"/>
    </row>
    <row r="3684" spans="73:73">
      <c r="BU3684" s="187"/>
    </row>
    <row r="3685" spans="73:73">
      <c r="BU3685" s="187"/>
    </row>
    <row r="3686" spans="73:73">
      <c r="BU3686" s="187"/>
    </row>
    <row r="3687" spans="73:73">
      <c r="BU3687" s="187"/>
    </row>
    <row r="3688" spans="73:73">
      <c r="BU3688" s="187"/>
    </row>
    <row r="3689" spans="73:73">
      <c r="BU3689" s="187"/>
    </row>
    <row r="3690" spans="73:73">
      <c r="BU3690" s="187"/>
    </row>
    <row r="3691" spans="73:73">
      <c r="BU3691" s="187"/>
    </row>
    <row r="3692" spans="73:73">
      <c r="BU3692" s="187"/>
    </row>
    <row r="3693" spans="73:73">
      <c r="BU3693" s="187"/>
    </row>
    <row r="3694" spans="73:73">
      <c r="BU3694" s="187"/>
    </row>
    <row r="3695" spans="73:73">
      <c r="BU3695" s="187"/>
    </row>
    <row r="3696" spans="73:73">
      <c r="BU3696" s="187"/>
    </row>
    <row r="3697" spans="73:73">
      <c r="BU3697" s="187"/>
    </row>
    <row r="3698" spans="73:73">
      <c r="BU3698" s="187"/>
    </row>
    <row r="3699" spans="73:73">
      <c r="BU3699" s="187"/>
    </row>
    <row r="3700" spans="73:73">
      <c r="BU3700" s="187"/>
    </row>
    <row r="3701" spans="73:73">
      <c r="BU3701" s="187"/>
    </row>
    <row r="3702" spans="73:73">
      <c r="BU3702" s="187"/>
    </row>
    <row r="3703" spans="73:73">
      <c r="BU3703" s="187"/>
    </row>
    <row r="3704" spans="73:73">
      <c r="BU3704" s="187"/>
    </row>
    <row r="3705" spans="73:73">
      <c r="BU3705" s="187"/>
    </row>
    <row r="3706" spans="73:73">
      <c r="BU3706" s="187"/>
    </row>
    <row r="3707" spans="73:73">
      <c r="BU3707" s="187"/>
    </row>
    <row r="3708" spans="73:73">
      <c r="BU3708" s="187"/>
    </row>
    <row r="3709" spans="73:73">
      <c r="BU3709" s="187"/>
    </row>
    <row r="3710" spans="73:73">
      <c r="BU3710" s="187"/>
    </row>
    <row r="3711" spans="73:73">
      <c r="BU3711" s="187"/>
    </row>
    <row r="3712" spans="73:73">
      <c r="BU3712" s="187"/>
    </row>
    <row r="3713" spans="73:73">
      <c r="BU3713" s="187"/>
    </row>
    <row r="3714" spans="73:73">
      <c r="BU3714" s="187"/>
    </row>
    <row r="3715" spans="73:73">
      <c r="BU3715" s="187"/>
    </row>
    <row r="3716" spans="73:73">
      <c r="BU3716" s="187"/>
    </row>
    <row r="3717" spans="73:73">
      <c r="BU3717" s="187"/>
    </row>
    <row r="3718" spans="73:73">
      <c r="BU3718" s="187"/>
    </row>
    <row r="3719" spans="73:73">
      <c r="BU3719" s="187"/>
    </row>
    <row r="3720" spans="73:73">
      <c r="BU3720" s="187"/>
    </row>
    <row r="3721" spans="73:73">
      <c r="BU3721" s="187"/>
    </row>
    <row r="3722" spans="73:73">
      <c r="BU3722" s="187"/>
    </row>
    <row r="3723" spans="73:73">
      <c r="BU3723" s="187"/>
    </row>
    <row r="3724" spans="73:73">
      <c r="BU3724" s="187"/>
    </row>
    <row r="3725" spans="73:73">
      <c r="BU3725" s="187"/>
    </row>
    <row r="3726" spans="73:73">
      <c r="BU3726" s="187"/>
    </row>
    <row r="3727" spans="73:73">
      <c r="BU3727" s="187"/>
    </row>
    <row r="3728" spans="73:73">
      <c r="BU3728" s="187"/>
    </row>
    <row r="3729" spans="73:73">
      <c r="BU3729" s="187"/>
    </row>
    <row r="3730" spans="73:73">
      <c r="BU3730" s="187"/>
    </row>
    <row r="3731" spans="73:73">
      <c r="BU3731" s="187"/>
    </row>
    <row r="3732" spans="73:73">
      <c r="BU3732" s="187"/>
    </row>
    <row r="3733" spans="73:73">
      <c r="BU3733" s="187"/>
    </row>
    <row r="3734" spans="73:73">
      <c r="BU3734" s="187"/>
    </row>
    <row r="3735" spans="73:73">
      <c r="BU3735" s="187"/>
    </row>
    <row r="3736" spans="73:73">
      <c r="BU3736" s="187"/>
    </row>
    <row r="3737" spans="73:73">
      <c r="BU3737" s="187"/>
    </row>
    <row r="3738" spans="73:73">
      <c r="BU3738" s="187"/>
    </row>
    <row r="3739" spans="73:73">
      <c r="BU3739" s="187"/>
    </row>
    <row r="3740" spans="73:73">
      <c r="BU3740" s="187"/>
    </row>
    <row r="3741" spans="73:73">
      <c r="BU3741" s="187"/>
    </row>
    <row r="3742" spans="73:73">
      <c r="BU3742" s="187"/>
    </row>
    <row r="3743" spans="73:73">
      <c r="BU3743" s="187"/>
    </row>
    <row r="3744" spans="73:73">
      <c r="BU3744" s="187"/>
    </row>
    <row r="3745" spans="73:73">
      <c r="BU3745" s="187"/>
    </row>
    <row r="3746" spans="73:73">
      <c r="BU3746" s="187"/>
    </row>
    <row r="3747" spans="73:73">
      <c r="BU3747" s="187"/>
    </row>
    <row r="3748" spans="73:73">
      <c r="BU3748" s="187"/>
    </row>
    <row r="3749" spans="73:73">
      <c r="BU3749" s="187"/>
    </row>
    <row r="3750" spans="73:73">
      <c r="BU3750" s="187"/>
    </row>
    <row r="3751" spans="73:73">
      <c r="BU3751" s="187"/>
    </row>
    <row r="3752" spans="73:73">
      <c r="BU3752" s="187"/>
    </row>
    <row r="3753" spans="73:73">
      <c r="BU3753" s="187"/>
    </row>
    <row r="3754" spans="73:73">
      <c r="BU3754" s="187"/>
    </row>
    <row r="3755" spans="73:73">
      <c r="BU3755" s="187"/>
    </row>
    <row r="3756" spans="73:73">
      <c r="BU3756" s="187"/>
    </row>
    <row r="3757" spans="73:73">
      <c r="BU3757" s="187"/>
    </row>
    <row r="3758" spans="73:73">
      <c r="BU3758" s="187"/>
    </row>
    <row r="3759" spans="73:73">
      <c r="BU3759" s="187"/>
    </row>
    <row r="3760" spans="73:73">
      <c r="BU3760" s="187"/>
    </row>
    <row r="3761" spans="73:73">
      <c r="BU3761" s="187"/>
    </row>
    <row r="3762" spans="73:73">
      <c r="BU3762" s="187"/>
    </row>
    <row r="3763" spans="73:73">
      <c r="BU3763" s="187"/>
    </row>
    <row r="3764" spans="73:73">
      <c r="BU3764" s="187"/>
    </row>
    <row r="3765" spans="73:73">
      <c r="BU3765" s="187"/>
    </row>
    <row r="3766" spans="73:73">
      <c r="BU3766" s="187"/>
    </row>
    <row r="3767" spans="73:73">
      <c r="BU3767" s="187"/>
    </row>
    <row r="3768" spans="73:73">
      <c r="BU3768" s="187"/>
    </row>
    <row r="3769" spans="73:73">
      <c r="BU3769" s="187"/>
    </row>
    <row r="3770" spans="73:73">
      <c r="BU3770" s="187"/>
    </row>
    <row r="3771" spans="73:73">
      <c r="BU3771" s="187"/>
    </row>
    <row r="3772" spans="73:73">
      <c r="BU3772" s="187"/>
    </row>
    <row r="3773" spans="73:73">
      <c r="BU3773" s="187"/>
    </row>
    <row r="3774" spans="73:73">
      <c r="BU3774" s="187"/>
    </row>
    <row r="3775" spans="73:73">
      <c r="BU3775" s="187"/>
    </row>
    <row r="3776" spans="73:73">
      <c r="BU3776" s="187"/>
    </row>
    <row r="3777" spans="73:73">
      <c r="BU3777" s="187"/>
    </row>
    <row r="3778" spans="73:73">
      <c r="BU3778" s="187"/>
    </row>
    <row r="3779" spans="73:73">
      <c r="BU3779" s="187"/>
    </row>
    <row r="3780" spans="73:73">
      <c r="BU3780" s="187"/>
    </row>
    <row r="3781" spans="73:73">
      <c r="BU3781" s="187"/>
    </row>
    <row r="3782" spans="73:73">
      <c r="BU3782" s="187"/>
    </row>
    <row r="3783" spans="73:73">
      <c r="BU3783" s="187"/>
    </row>
    <row r="3784" spans="73:73">
      <c r="BU3784" s="187"/>
    </row>
    <row r="3785" spans="73:73">
      <c r="BU3785" s="187"/>
    </row>
    <row r="3786" spans="73:73">
      <c r="BU3786" s="187"/>
    </row>
    <row r="3787" spans="73:73">
      <c r="BU3787" s="187"/>
    </row>
    <row r="3788" spans="73:73">
      <c r="BU3788" s="187"/>
    </row>
    <row r="3789" spans="73:73">
      <c r="BU3789" s="187"/>
    </row>
    <row r="3790" spans="73:73">
      <c r="BU3790" s="187"/>
    </row>
    <row r="3791" spans="73:73">
      <c r="BU3791" s="187"/>
    </row>
    <row r="3792" spans="73:73">
      <c r="BU3792" s="187"/>
    </row>
    <row r="3793" spans="73:73">
      <c r="BU3793" s="187"/>
    </row>
    <row r="3794" spans="73:73">
      <c r="BU3794" s="187"/>
    </row>
    <row r="3795" spans="73:73">
      <c r="BU3795" s="187"/>
    </row>
    <row r="3796" spans="73:73">
      <c r="BU3796" s="187"/>
    </row>
    <row r="3797" spans="73:73">
      <c r="BU3797" s="187"/>
    </row>
    <row r="3798" spans="73:73">
      <c r="BU3798" s="187"/>
    </row>
    <row r="3799" spans="73:73">
      <c r="BU3799" s="187"/>
    </row>
    <row r="3800" spans="73:73">
      <c r="BU3800" s="187"/>
    </row>
    <row r="3801" spans="73:73">
      <c r="BU3801" s="187"/>
    </row>
    <row r="3802" spans="73:73">
      <c r="BU3802" s="187"/>
    </row>
    <row r="3803" spans="73:73">
      <c r="BU3803" s="187"/>
    </row>
    <row r="3804" spans="73:73">
      <c r="BU3804" s="187"/>
    </row>
    <row r="3805" spans="73:73">
      <c r="BU3805" s="187"/>
    </row>
    <row r="3806" spans="73:73">
      <c r="BU3806" s="187"/>
    </row>
    <row r="3807" spans="73:73">
      <c r="BU3807" s="187"/>
    </row>
    <row r="3808" spans="73:73">
      <c r="BU3808" s="187"/>
    </row>
    <row r="3809" spans="73:73">
      <c r="BU3809" s="187"/>
    </row>
    <row r="3810" spans="73:73">
      <c r="BU3810" s="187"/>
    </row>
    <row r="3811" spans="73:73">
      <c r="BU3811" s="187"/>
    </row>
    <row r="3812" spans="73:73">
      <c r="BU3812" s="187"/>
    </row>
    <row r="3813" spans="73:73">
      <c r="BU3813" s="187"/>
    </row>
    <row r="3814" spans="73:73">
      <c r="BU3814" s="187"/>
    </row>
    <row r="3815" spans="73:73">
      <c r="BU3815" s="187"/>
    </row>
    <row r="3816" spans="73:73">
      <c r="BU3816" s="187"/>
    </row>
    <row r="3817" spans="73:73">
      <c r="BU3817" s="187"/>
    </row>
    <row r="3818" spans="73:73">
      <c r="BU3818" s="187"/>
    </row>
    <row r="3819" spans="73:73">
      <c r="BU3819" s="187"/>
    </row>
    <row r="3820" spans="73:73">
      <c r="BU3820" s="187"/>
    </row>
    <row r="3821" spans="73:73">
      <c r="BU3821" s="187"/>
    </row>
    <row r="3822" spans="73:73">
      <c r="BU3822" s="187"/>
    </row>
    <row r="3823" spans="73:73">
      <c r="BU3823" s="187"/>
    </row>
    <row r="3824" spans="73:73">
      <c r="BU3824" s="187"/>
    </row>
    <row r="3825" spans="73:73">
      <c r="BU3825" s="187"/>
    </row>
    <row r="3826" spans="73:73">
      <c r="BU3826" s="187"/>
    </row>
    <row r="3827" spans="73:73">
      <c r="BU3827" s="187"/>
    </row>
    <row r="3828" spans="73:73">
      <c r="BU3828" s="187"/>
    </row>
    <row r="3829" spans="73:73">
      <c r="BU3829" s="187"/>
    </row>
    <row r="3830" spans="73:73">
      <c r="BU3830" s="187"/>
    </row>
    <row r="3831" spans="73:73">
      <c r="BU3831" s="187"/>
    </row>
    <row r="3832" spans="73:73">
      <c r="BU3832" s="187"/>
    </row>
    <row r="3833" spans="73:73">
      <c r="BU3833" s="187"/>
    </row>
    <row r="3834" spans="73:73">
      <c r="BU3834" s="187"/>
    </row>
    <row r="3835" spans="73:73">
      <c r="BU3835" s="187"/>
    </row>
    <row r="3836" spans="73:73">
      <c r="BU3836" s="187"/>
    </row>
    <row r="3837" spans="73:73">
      <c r="BU3837" s="187"/>
    </row>
    <row r="3838" spans="73:73">
      <c r="BU3838" s="187"/>
    </row>
    <row r="3839" spans="73:73">
      <c r="BU3839" s="187"/>
    </row>
    <row r="3840" spans="73:73">
      <c r="BU3840" s="187"/>
    </row>
    <row r="3841" spans="73:73">
      <c r="BU3841" s="187"/>
    </row>
    <row r="3842" spans="73:73">
      <c r="BU3842" s="187"/>
    </row>
    <row r="3843" spans="73:73">
      <c r="BU3843" s="187"/>
    </row>
    <row r="3844" spans="73:73">
      <c r="BU3844" s="187"/>
    </row>
    <row r="3845" spans="73:73">
      <c r="BU3845" s="187"/>
    </row>
    <row r="3846" spans="73:73">
      <c r="BU3846" s="187"/>
    </row>
    <row r="3847" spans="73:73">
      <c r="BU3847" s="187"/>
    </row>
    <row r="3848" spans="73:73">
      <c r="BU3848" s="187"/>
    </row>
    <row r="3849" spans="73:73">
      <c r="BU3849" s="187"/>
    </row>
    <row r="3850" spans="73:73">
      <c r="BU3850" s="187"/>
    </row>
    <row r="3851" spans="73:73">
      <c r="BU3851" s="187"/>
    </row>
    <row r="3852" spans="73:73">
      <c r="BU3852" s="187"/>
    </row>
    <row r="3853" spans="73:73">
      <c r="BU3853" s="187"/>
    </row>
    <row r="3854" spans="73:73">
      <c r="BU3854" s="187"/>
    </row>
    <row r="3855" spans="73:73">
      <c r="BU3855" s="187"/>
    </row>
    <row r="3856" spans="73:73">
      <c r="BU3856" s="187"/>
    </row>
    <row r="3857" spans="73:73">
      <c r="BU3857" s="187"/>
    </row>
    <row r="3858" spans="73:73">
      <c r="BU3858" s="187"/>
    </row>
    <row r="3859" spans="73:73">
      <c r="BU3859" s="187"/>
    </row>
    <row r="3860" spans="73:73">
      <c r="BU3860" s="187"/>
    </row>
    <row r="3861" spans="73:73">
      <c r="BU3861" s="187"/>
    </row>
    <row r="3862" spans="73:73">
      <c r="BU3862" s="187"/>
    </row>
    <row r="3863" spans="73:73">
      <c r="BU3863" s="187"/>
    </row>
    <row r="3864" spans="73:73">
      <c r="BU3864" s="187"/>
    </row>
    <row r="3865" spans="73:73">
      <c r="BU3865" s="187"/>
    </row>
    <row r="3866" spans="73:73">
      <c r="BU3866" s="187"/>
    </row>
    <row r="3867" spans="73:73">
      <c r="BU3867" s="187"/>
    </row>
    <row r="3868" spans="73:73">
      <c r="BU3868" s="187"/>
    </row>
    <row r="3869" spans="73:73">
      <c r="BU3869" s="187"/>
    </row>
    <row r="3870" spans="73:73">
      <c r="BU3870" s="187"/>
    </row>
    <row r="3871" spans="73:73">
      <c r="BU3871" s="187"/>
    </row>
    <row r="3872" spans="73:73">
      <c r="BU3872" s="187"/>
    </row>
    <row r="3873" spans="73:73">
      <c r="BU3873" s="187"/>
    </row>
    <row r="3874" spans="73:73">
      <c r="BU3874" s="187"/>
    </row>
    <row r="3875" spans="73:73">
      <c r="BU3875" s="187"/>
    </row>
    <row r="3876" spans="73:73">
      <c r="BU3876" s="187"/>
    </row>
    <row r="3877" spans="73:73">
      <c r="BU3877" s="187"/>
    </row>
    <row r="3878" spans="73:73">
      <c r="BU3878" s="187"/>
    </row>
    <row r="3879" spans="73:73">
      <c r="BU3879" s="187"/>
    </row>
    <row r="3880" spans="73:73">
      <c r="BU3880" s="187"/>
    </row>
    <row r="3881" spans="73:73">
      <c r="BU3881" s="187"/>
    </row>
    <row r="3882" spans="73:73">
      <c r="BU3882" s="187"/>
    </row>
    <row r="3883" spans="73:73">
      <c r="BU3883" s="187"/>
    </row>
    <row r="3884" spans="73:73">
      <c r="BU3884" s="187"/>
    </row>
    <row r="3885" spans="73:73">
      <c r="BU3885" s="187"/>
    </row>
    <row r="3886" spans="73:73">
      <c r="BU3886" s="187"/>
    </row>
    <row r="3887" spans="73:73">
      <c r="BU3887" s="187"/>
    </row>
    <row r="3888" spans="73:73">
      <c r="BU3888" s="187"/>
    </row>
    <row r="3889" spans="73:73">
      <c r="BU3889" s="187"/>
    </row>
    <row r="3890" spans="73:73">
      <c r="BU3890" s="187"/>
    </row>
    <row r="3891" spans="73:73">
      <c r="BU3891" s="187"/>
    </row>
    <row r="3892" spans="73:73">
      <c r="BU3892" s="187"/>
    </row>
    <row r="3893" spans="73:73">
      <c r="BU3893" s="187"/>
    </row>
    <row r="3894" spans="73:73">
      <c r="BU3894" s="187"/>
    </row>
    <row r="3895" spans="73:73">
      <c r="BU3895" s="187"/>
    </row>
    <row r="3896" spans="73:73">
      <c r="BU3896" s="187"/>
    </row>
    <row r="3897" spans="73:73">
      <c r="BU3897" s="187"/>
    </row>
    <row r="3898" spans="73:73">
      <c r="BU3898" s="187"/>
    </row>
    <row r="3899" spans="73:73">
      <c r="BU3899" s="187"/>
    </row>
    <row r="3900" spans="73:73">
      <c r="BU3900" s="187"/>
    </row>
    <row r="3901" spans="73:73">
      <c r="BU3901" s="187"/>
    </row>
    <row r="3902" spans="73:73">
      <c r="BU3902" s="187"/>
    </row>
    <row r="3903" spans="73:73">
      <c r="BU3903" s="187"/>
    </row>
    <row r="3904" spans="73:73">
      <c r="BU3904" s="187"/>
    </row>
    <row r="3905" spans="73:73">
      <c r="BU3905" s="187"/>
    </row>
    <row r="3906" spans="73:73">
      <c r="BU3906" s="187"/>
    </row>
    <row r="3907" spans="73:73">
      <c r="BU3907" s="187"/>
    </row>
    <row r="3908" spans="73:73">
      <c r="BU3908" s="187"/>
    </row>
    <row r="3909" spans="73:73">
      <c r="BU3909" s="187"/>
    </row>
    <row r="3910" spans="73:73">
      <c r="BU3910" s="187"/>
    </row>
    <row r="3911" spans="73:73">
      <c r="BU3911" s="187"/>
    </row>
    <row r="3912" spans="73:73">
      <c r="BU3912" s="187"/>
    </row>
    <row r="3913" spans="73:73">
      <c r="BU3913" s="187"/>
    </row>
    <row r="3914" spans="73:73">
      <c r="BU3914" s="187"/>
    </row>
    <row r="3915" spans="73:73">
      <c r="BU3915" s="187"/>
    </row>
    <row r="3916" spans="73:73">
      <c r="BU3916" s="187"/>
    </row>
    <row r="3917" spans="73:73">
      <c r="BU3917" s="187"/>
    </row>
    <row r="3918" spans="73:73">
      <c r="BU3918" s="187"/>
    </row>
    <row r="3919" spans="73:73">
      <c r="BU3919" s="187"/>
    </row>
    <row r="3920" spans="73:73">
      <c r="BU3920" s="187"/>
    </row>
    <row r="3921" spans="73:73">
      <c r="BU3921" s="187"/>
    </row>
    <row r="3922" spans="73:73">
      <c r="BU3922" s="187"/>
    </row>
    <row r="3923" spans="73:73">
      <c r="BU3923" s="187"/>
    </row>
    <row r="3924" spans="73:73">
      <c r="BU3924" s="187"/>
    </row>
    <row r="3925" spans="73:73">
      <c r="BU3925" s="187"/>
    </row>
    <row r="3926" spans="73:73">
      <c r="BU3926" s="187"/>
    </row>
    <row r="3927" spans="73:73">
      <c r="BU3927" s="187"/>
    </row>
    <row r="3928" spans="73:73">
      <c r="BU3928" s="187"/>
    </row>
    <row r="3929" spans="73:73">
      <c r="BU3929" s="187"/>
    </row>
    <row r="3930" spans="73:73">
      <c r="BU3930" s="187"/>
    </row>
    <row r="3931" spans="73:73">
      <c r="BU3931" s="187"/>
    </row>
    <row r="3932" spans="73:73">
      <c r="BU3932" s="187"/>
    </row>
    <row r="3933" spans="73:73">
      <c r="BU3933" s="187"/>
    </row>
    <row r="3934" spans="73:73">
      <c r="BU3934" s="187"/>
    </row>
    <row r="3935" spans="73:73">
      <c r="BU3935" s="187"/>
    </row>
    <row r="3936" spans="73:73">
      <c r="BU3936" s="187"/>
    </row>
    <row r="3937" spans="73:73">
      <c r="BU3937" s="187"/>
    </row>
    <row r="3938" spans="73:73">
      <c r="BU3938" s="187"/>
    </row>
    <row r="3939" spans="73:73">
      <c r="BU3939" s="187"/>
    </row>
    <row r="3940" spans="73:73">
      <c r="BU3940" s="187"/>
    </row>
    <row r="3941" spans="73:73">
      <c r="BU3941" s="187"/>
    </row>
    <row r="3942" spans="73:73">
      <c r="BU3942" s="187"/>
    </row>
    <row r="3943" spans="73:73">
      <c r="BU3943" s="187"/>
    </row>
    <row r="3944" spans="73:73">
      <c r="BU3944" s="187"/>
    </row>
    <row r="3945" spans="73:73">
      <c r="BU3945" s="187"/>
    </row>
    <row r="3946" spans="73:73">
      <c r="BU3946" s="187"/>
    </row>
    <row r="3947" spans="73:73">
      <c r="BU3947" s="187"/>
    </row>
    <row r="3948" spans="73:73">
      <c r="BU3948" s="187"/>
    </row>
    <row r="3949" spans="73:73">
      <c r="BU3949" s="187"/>
    </row>
    <row r="3950" spans="73:73">
      <c r="BU3950" s="187"/>
    </row>
    <row r="3951" spans="73:73">
      <c r="BU3951" s="187"/>
    </row>
    <row r="3952" spans="73:73">
      <c r="BU3952" s="187"/>
    </row>
    <row r="3953" spans="73:73">
      <c r="BU3953" s="187"/>
    </row>
    <row r="3954" spans="73:73">
      <c r="BU3954" s="187"/>
    </row>
    <row r="3955" spans="73:73">
      <c r="BU3955" s="187"/>
    </row>
    <row r="3956" spans="73:73">
      <c r="BU3956" s="187"/>
    </row>
    <row r="3957" spans="73:73">
      <c r="BU3957" s="187"/>
    </row>
    <row r="3958" spans="73:73">
      <c r="BU3958" s="187"/>
    </row>
    <row r="3959" spans="73:73">
      <c r="BU3959" s="187"/>
    </row>
    <row r="3960" spans="73:73">
      <c r="BU3960" s="187"/>
    </row>
    <row r="3961" spans="73:73">
      <c r="BU3961" s="187"/>
    </row>
    <row r="3962" spans="73:73">
      <c r="BU3962" s="187"/>
    </row>
    <row r="3963" spans="73:73">
      <c r="BU3963" s="187"/>
    </row>
    <row r="3964" spans="73:73">
      <c r="BU3964" s="187"/>
    </row>
    <row r="3965" spans="73:73">
      <c r="BU3965" s="187"/>
    </row>
    <row r="3966" spans="73:73">
      <c r="BU3966" s="187"/>
    </row>
    <row r="3967" spans="73:73">
      <c r="BU3967" s="187"/>
    </row>
    <row r="3968" spans="73:73">
      <c r="BU3968" s="187"/>
    </row>
    <row r="3969" spans="73:73">
      <c r="BU3969" s="187"/>
    </row>
    <row r="3970" spans="73:73">
      <c r="BU3970" s="187"/>
    </row>
    <row r="3971" spans="73:73">
      <c r="BU3971" s="187"/>
    </row>
    <row r="3972" spans="73:73">
      <c r="BU3972" s="187"/>
    </row>
    <row r="3973" spans="73:73">
      <c r="BU3973" s="187"/>
    </row>
    <row r="3974" spans="73:73">
      <c r="BU3974" s="187"/>
    </row>
    <row r="3975" spans="73:73">
      <c r="BU3975" s="187"/>
    </row>
    <row r="3976" spans="73:73">
      <c r="BU3976" s="187"/>
    </row>
    <row r="3977" spans="73:73">
      <c r="BU3977" s="187"/>
    </row>
    <row r="3978" spans="73:73">
      <c r="BU3978" s="187"/>
    </row>
    <row r="3979" spans="73:73">
      <c r="BU3979" s="187"/>
    </row>
    <row r="3980" spans="73:73">
      <c r="BU3980" s="187"/>
    </row>
    <row r="3981" spans="73:73">
      <c r="BU3981" s="187"/>
    </row>
    <row r="3982" spans="73:73">
      <c r="BU3982" s="187"/>
    </row>
    <row r="3983" spans="73:73">
      <c r="BU3983" s="187"/>
    </row>
    <row r="3984" spans="73:73">
      <c r="BU3984" s="187"/>
    </row>
    <row r="3985" spans="73:73">
      <c r="BU3985" s="187"/>
    </row>
    <row r="3986" spans="73:73">
      <c r="BU3986" s="187"/>
    </row>
    <row r="3987" spans="73:73">
      <c r="BU3987" s="187"/>
    </row>
    <row r="3988" spans="73:73">
      <c r="BU3988" s="187"/>
    </row>
    <row r="3989" spans="73:73">
      <c r="BU3989" s="187"/>
    </row>
    <row r="3990" spans="73:73">
      <c r="BU3990" s="187"/>
    </row>
    <row r="3991" spans="73:73">
      <c r="BU3991" s="187"/>
    </row>
    <row r="3992" spans="73:73">
      <c r="BU3992" s="187"/>
    </row>
    <row r="3993" spans="73:73">
      <c r="BU3993" s="187"/>
    </row>
    <row r="3994" spans="73:73">
      <c r="BU3994" s="187"/>
    </row>
    <row r="3995" spans="73:73">
      <c r="BU3995" s="187"/>
    </row>
    <row r="3996" spans="73:73">
      <c r="BU3996" s="187"/>
    </row>
    <row r="3997" spans="73:73">
      <c r="BU3997" s="187"/>
    </row>
    <row r="3998" spans="73:73">
      <c r="BU3998" s="187"/>
    </row>
    <row r="3999" spans="73:73">
      <c r="BU3999" s="187"/>
    </row>
    <row r="4000" spans="73:73">
      <c r="BU4000" s="187"/>
    </row>
    <row r="4001" spans="73:73">
      <c r="BU4001" s="187"/>
    </row>
    <row r="4002" spans="73:73">
      <c r="BU4002" s="187"/>
    </row>
    <row r="4003" spans="73:73">
      <c r="BU4003" s="187"/>
    </row>
    <row r="4004" spans="73:73">
      <c r="BU4004" s="187"/>
    </row>
    <row r="4005" spans="73:73">
      <c r="BU4005" s="187"/>
    </row>
    <row r="4006" spans="73:73">
      <c r="BU4006" s="187"/>
    </row>
    <row r="4007" spans="73:73">
      <c r="BU4007" s="187"/>
    </row>
    <row r="4008" spans="73:73">
      <c r="BU4008" s="187"/>
    </row>
    <row r="4009" spans="73:73">
      <c r="BU4009" s="187"/>
    </row>
    <row r="4010" spans="73:73">
      <c r="BU4010" s="187"/>
    </row>
    <row r="4011" spans="73:73">
      <c r="BU4011" s="187"/>
    </row>
    <row r="4012" spans="73:73">
      <c r="BU4012" s="187"/>
    </row>
    <row r="4013" spans="73:73">
      <c r="BU4013" s="187"/>
    </row>
    <row r="4014" spans="73:73">
      <c r="BU4014" s="187"/>
    </row>
    <row r="4015" spans="73:73">
      <c r="BU4015" s="187"/>
    </row>
    <row r="4016" spans="73:73">
      <c r="BU4016" s="187"/>
    </row>
    <row r="4017" spans="73:73">
      <c r="BU4017" s="187"/>
    </row>
    <row r="4018" spans="73:73">
      <c r="BU4018" s="187"/>
    </row>
    <row r="4019" spans="73:73">
      <c r="BU4019" s="187"/>
    </row>
    <row r="4020" spans="73:73">
      <c r="BU4020" s="187"/>
    </row>
    <row r="4021" spans="73:73">
      <c r="BU4021" s="187"/>
    </row>
    <row r="4022" spans="73:73">
      <c r="BU4022" s="187"/>
    </row>
    <row r="4023" spans="73:73">
      <c r="BU4023" s="187"/>
    </row>
    <row r="4024" spans="73:73">
      <c r="BU4024" s="187"/>
    </row>
    <row r="4025" spans="73:73">
      <c r="BU4025" s="187"/>
    </row>
    <row r="4026" spans="73:73">
      <c r="BU4026" s="187"/>
    </row>
    <row r="4027" spans="73:73">
      <c r="BU4027" s="187"/>
    </row>
    <row r="4028" spans="73:73">
      <c r="BU4028" s="187"/>
    </row>
    <row r="4029" spans="73:73">
      <c r="BU4029" s="187"/>
    </row>
    <row r="4030" spans="73:73">
      <c r="BU4030" s="187"/>
    </row>
    <row r="4031" spans="73:73">
      <c r="BU4031" s="187"/>
    </row>
    <row r="4032" spans="73:73">
      <c r="BU4032" s="187"/>
    </row>
    <row r="4033" spans="73:73">
      <c r="BU4033" s="187"/>
    </row>
    <row r="4034" spans="73:73">
      <c r="BU4034" s="187"/>
    </row>
    <row r="4035" spans="73:73">
      <c r="BU4035" s="187"/>
    </row>
    <row r="4036" spans="73:73">
      <c r="BU4036" s="187"/>
    </row>
    <row r="4037" spans="73:73">
      <c r="BU4037" s="187"/>
    </row>
    <row r="4038" spans="73:73">
      <c r="BU4038" s="187"/>
    </row>
    <row r="4039" spans="73:73">
      <c r="BU4039" s="187"/>
    </row>
    <row r="4040" spans="73:73">
      <c r="BU4040" s="187"/>
    </row>
    <row r="4041" spans="73:73">
      <c r="BU4041" s="187"/>
    </row>
    <row r="4042" spans="73:73">
      <c r="BU4042" s="187"/>
    </row>
    <row r="4043" spans="73:73">
      <c r="BU4043" s="187"/>
    </row>
    <row r="4044" spans="73:73">
      <c r="BU4044" s="187"/>
    </row>
    <row r="4045" spans="73:73">
      <c r="BU4045" s="187"/>
    </row>
    <row r="4046" spans="73:73">
      <c r="BU4046" s="187"/>
    </row>
    <row r="4047" spans="73:73">
      <c r="BU4047" s="187"/>
    </row>
    <row r="4048" spans="73:73">
      <c r="BU4048" s="187"/>
    </row>
    <row r="4049" spans="73:73">
      <c r="BU4049" s="187"/>
    </row>
    <row r="4050" spans="73:73">
      <c r="BU4050" s="187"/>
    </row>
    <row r="4051" spans="73:73">
      <c r="BU4051" s="187"/>
    </row>
    <row r="4052" spans="73:73">
      <c r="BU4052" s="187"/>
    </row>
    <row r="4053" spans="73:73">
      <c r="BU4053" s="187"/>
    </row>
    <row r="4054" spans="73:73">
      <c r="BU4054" s="187"/>
    </row>
    <row r="4055" spans="73:73">
      <c r="BU4055" s="187"/>
    </row>
    <row r="4056" spans="73:73">
      <c r="BU4056" s="187"/>
    </row>
    <row r="4057" spans="73:73">
      <c r="BU4057" s="187"/>
    </row>
    <row r="4058" spans="73:73">
      <c r="BU4058" s="187"/>
    </row>
    <row r="4059" spans="73:73">
      <c r="BU4059" s="187"/>
    </row>
    <row r="4060" spans="73:73">
      <c r="BU4060" s="187"/>
    </row>
    <row r="4061" spans="73:73">
      <c r="BU4061" s="187"/>
    </row>
    <row r="4062" spans="73:73">
      <c r="BU4062" s="187"/>
    </row>
    <row r="4063" spans="73:73">
      <c r="BU4063" s="187"/>
    </row>
    <row r="4064" spans="73:73">
      <c r="BU4064" s="187"/>
    </row>
    <row r="4065" spans="73:73">
      <c r="BU4065" s="187"/>
    </row>
    <row r="4066" spans="73:73">
      <c r="BU4066" s="187"/>
    </row>
    <row r="4067" spans="73:73">
      <c r="BU4067" s="187"/>
    </row>
    <row r="4068" spans="73:73">
      <c r="BU4068" s="187"/>
    </row>
    <row r="4069" spans="73:73">
      <c r="BU4069" s="187"/>
    </row>
    <row r="4070" spans="73:73">
      <c r="BU4070" s="187"/>
    </row>
    <row r="4071" spans="73:73">
      <c r="BU4071" s="187"/>
    </row>
    <row r="4072" spans="73:73">
      <c r="BU4072" s="187"/>
    </row>
    <row r="4073" spans="73:73">
      <c r="BU4073" s="187"/>
    </row>
    <row r="4074" spans="73:73">
      <c r="BU4074" s="187"/>
    </row>
    <row r="4075" spans="73:73">
      <c r="BU4075" s="187"/>
    </row>
    <row r="4076" spans="73:73">
      <c r="BU4076" s="187"/>
    </row>
    <row r="4077" spans="73:73">
      <c r="BU4077" s="187"/>
    </row>
    <row r="4078" spans="73:73">
      <c r="BU4078" s="187"/>
    </row>
    <row r="4079" spans="73:73">
      <c r="BU4079" s="187"/>
    </row>
    <row r="4080" spans="73:73">
      <c r="BU4080" s="187"/>
    </row>
    <row r="4081" spans="73:73">
      <c r="BU4081" s="187"/>
    </row>
    <row r="4082" spans="73:73">
      <c r="BU4082" s="187"/>
    </row>
    <row r="4083" spans="73:73">
      <c r="BU4083" s="187"/>
    </row>
    <row r="4084" spans="73:73">
      <c r="BU4084" s="187"/>
    </row>
    <row r="4085" spans="73:73">
      <c r="BU4085" s="187"/>
    </row>
    <row r="4086" spans="73:73">
      <c r="BU4086" s="187"/>
    </row>
    <row r="4087" spans="73:73">
      <c r="BU4087" s="187"/>
    </row>
    <row r="4088" spans="73:73">
      <c r="BU4088" s="187"/>
    </row>
    <row r="4089" spans="73:73">
      <c r="BU4089" s="187"/>
    </row>
    <row r="4090" spans="73:73">
      <c r="BU4090" s="187"/>
    </row>
    <row r="4091" spans="73:73">
      <c r="BU4091" s="187"/>
    </row>
    <row r="4092" spans="73:73">
      <c r="BU4092" s="187"/>
    </row>
    <row r="4093" spans="73:73">
      <c r="BU4093" s="187"/>
    </row>
    <row r="4094" spans="73:73">
      <c r="BU4094" s="187"/>
    </row>
    <row r="4095" spans="73:73">
      <c r="BU4095" s="187"/>
    </row>
    <row r="4096" spans="73:73">
      <c r="BU4096" s="187"/>
    </row>
    <row r="4097" spans="73:73">
      <c r="BU4097" s="187"/>
    </row>
    <row r="4098" spans="73:73">
      <c r="BU4098" s="187"/>
    </row>
    <row r="4099" spans="73:73">
      <c r="BU4099" s="187"/>
    </row>
    <row r="4100" spans="73:73">
      <c r="BU4100" s="187"/>
    </row>
    <row r="4101" spans="73:73">
      <c r="BU4101" s="187"/>
    </row>
    <row r="4102" spans="73:73">
      <c r="BU4102" s="187"/>
    </row>
    <row r="4103" spans="73:73">
      <c r="BU4103" s="187"/>
    </row>
    <row r="4104" spans="73:73">
      <c r="BU4104" s="187"/>
    </row>
    <row r="4105" spans="73:73">
      <c r="BU4105" s="187"/>
    </row>
    <row r="4106" spans="73:73">
      <c r="BU4106" s="187"/>
    </row>
    <row r="4107" spans="73:73">
      <c r="BU4107" s="187"/>
    </row>
    <row r="4108" spans="73:73">
      <c r="BU4108" s="187"/>
    </row>
    <row r="4109" spans="73:73">
      <c r="BU4109" s="187"/>
    </row>
    <row r="4110" spans="73:73">
      <c r="BU4110" s="187"/>
    </row>
    <row r="4111" spans="73:73">
      <c r="BU4111" s="187"/>
    </row>
    <row r="4112" spans="73:73">
      <c r="BU4112" s="187"/>
    </row>
    <row r="4113" spans="73:73">
      <c r="BU4113" s="187"/>
    </row>
    <row r="4114" spans="73:73">
      <c r="BU4114" s="187"/>
    </row>
    <row r="4115" spans="73:73">
      <c r="BU4115" s="187"/>
    </row>
    <row r="4116" spans="73:73">
      <c r="BU4116" s="187"/>
    </row>
    <row r="4117" spans="73:73">
      <c r="BU4117" s="187"/>
    </row>
    <row r="4118" spans="73:73">
      <c r="BU4118" s="187"/>
    </row>
    <row r="4119" spans="73:73">
      <c r="BU4119" s="187"/>
    </row>
    <row r="4120" spans="73:73">
      <c r="BU4120" s="187"/>
    </row>
    <row r="4121" spans="73:73">
      <c r="BU4121" s="187"/>
    </row>
    <row r="4122" spans="73:73">
      <c r="BU4122" s="187"/>
    </row>
    <row r="4123" spans="73:73">
      <c r="BU4123" s="187"/>
    </row>
    <row r="4124" spans="73:73">
      <c r="BU4124" s="187"/>
    </row>
    <row r="4125" spans="73:73">
      <c r="BU4125" s="187"/>
    </row>
    <row r="4126" spans="73:73">
      <c r="BU4126" s="187"/>
    </row>
    <row r="4127" spans="73:73">
      <c r="BU4127" s="187"/>
    </row>
    <row r="4128" spans="73:73">
      <c r="BU4128" s="187"/>
    </row>
    <row r="4129" spans="73:73">
      <c r="BU4129" s="187"/>
    </row>
    <row r="4130" spans="73:73">
      <c r="BU4130" s="187"/>
    </row>
    <row r="4131" spans="73:73">
      <c r="BU4131" s="187"/>
    </row>
    <row r="4132" spans="73:73">
      <c r="BU4132" s="187"/>
    </row>
    <row r="4133" spans="73:73">
      <c r="BU4133" s="187"/>
    </row>
    <row r="4134" spans="73:73">
      <c r="BU4134" s="187"/>
    </row>
    <row r="4135" spans="73:73">
      <c r="BU4135" s="187"/>
    </row>
    <row r="4136" spans="73:73">
      <c r="BU4136" s="187"/>
    </row>
    <row r="4137" spans="73:73">
      <c r="BU4137" s="187"/>
    </row>
    <row r="4138" spans="73:73">
      <c r="BU4138" s="187"/>
    </row>
    <row r="4139" spans="73:73">
      <c r="BU4139" s="187"/>
    </row>
    <row r="4140" spans="73:73">
      <c r="BU4140" s="187"/>
    </row>
    <row r="4141" spans="73:73">
      <c r="BU4141" s="187"/>
    </row>
    <row r="4142" spans="73:73">
      <c r="BU4142" s="187"/>
    </row>
    <row r="4143" spans="73:73">
      <c r="BU4143" s="187"/>
    </row>
    <row r="4144" spans="73:73">
      <c r="BU4144" s="187"/>
    </row>
    <row r="4145" spans="73:73">
      <c r="BU4145" s="187"/>
    </row>
    <row r="4146" spans="73:73">
      <c r="BU4146" s="187"/>
    </row>
    <row r="4147" spans="73:73">
      <c r="BU4147" s="187"/>
    </row>
    <row r="4148" spans="73:73">
      <c r="BU4148" s="187"/>
    </row>
    <row r="4149" spans="73:73">
      <c r="BU4149" s="187"/>
    </row>
    <row r="4150" spans="73:73">
      <c r="BU4150" s="187"/>
    </row>
    <row r="4151" spans="73:73">
      <c r="BU4151" s="187"/>
    </row>
    <row r="4152" spans="73:73">
      <c r="BU4152" s="187"/>
    </row>
    <row r="4153" spans="73:73">
      <c r="BU4153" s="187"/>
    </row>
    <row r="4154" spans="73:73">
      <c r="BU4154" s="187"/>
    </row>
    <row r="4155" spans="73:73">
      <c r="BU4155" s="187"/>
    </row>
    <row r="4156" spans="73:73">
      <c r="BU4156" s="187"/>
    </row>
    <row r="4157" spans="73:73">
      <c r="BU4157" s="187"/>
    </row>
    <row r="4158" spans="73:73">
      <c r="BU4158" s="187"/>
    </row>
    <row r="4159" spans="73:73">
      <c r="BU4159" s="187"/>
    </row>
    <row r="4160" spans="73:73">
      <c r="BU4160" s="187"/>
    </row>
    <row r="4161" spans="73:73">
      <c r="BU4161" s="187"/>
    </row>
    <row r="4162" spans="73:73">
      <c r="BU4162" s="187"/>
    </row>
    <row r="4163" spans="73:73">
      <c r="BU4163" s="187"/>
    </row>
    <row r="4164" spans="73:73">
      <c r="BU4164" s="187"/>
    </row>
    <row r="4165" spans="73:73">
      <c r="BU4165" s="187"/>
    </row>
    <row r="4166" spans="73:73">
      <c r="BU4166" s="187"/>
    </row>
    <row r="4167" spans="73:73">
      <c r="BU4167" s="187"/>
    </row>
    <row r="4168" spans="73:73">
      <c r="BU4168" s="187"/>
    </row>
    <row r="4169" spans="73:73">
      <c r="BU4169" s="187"/>
    </row>
    <row r="4170" spans="73:73">
      <c r="BU4170" s="187"/>
    </row>
    <row r="4171" spans="73:73">
      <c r="BU4171" s="187"/>
    </row>
    <row r="4172" spans="73:73">
      <c r="BU4172" s="187"/>
    </row>
    <row r="4173" spans="73:73">
      <c r="BU4173" s="187"/>
    </row>
    <row r="4174" spans="73:73">
      <c r="BU4174" s="187"/>
    </row>
    <row r="4175" spans="73:73">
      <c r="BU4175" s="187"/>
    </row>
    <row r="4176" spans="73:73">
      <c r="BU4176" s="187"/>
    </row>
    <row r="4177" spans="73:73">
      <c r="BU4177" s="187"/>
    </row>
    <row r="4178" spans="73:73">
      <c r="BU4178" s="187"/>
    </row>
    <row r="4179" spans="73:73">
      <c r="BU4179" s="187"/>
    </row>
    <row r="4180" spans="73:73">
      <c r="BU4180" s="187"/>
    </row>
    <row r="4181" spans="73:73">
      <c r="BU4181" s="187"/>
    </row>
    <row r="4182" spans="73:73">
      <c r="BU4182" s="187"/>
    </row>
    <row r="4183" spans="73:73">
      <c r="BU4183" s="187"/>
    </row>
    <row r="4184" spans="73:73">
      <c r="BU4184" s="187"/>
    </row>
    <row r="4185" spans="73:73">
      <c r="BU4185" s="187"/>
    </row>
    <row r="4186" spans="73:73">
      <c r="BU4186" s="187"/>
    </row>
    <row r="4187" spans="73:73">
      <c r="BU4187" s="187"/>
    </row>
    <row r="4188" spans="73:73">
      <c r="BU4188" s="187"/>
    </row>
    <row r="4189" spans="73:73">
      <c r="BU4189" s="187"/>
    </row>
    <row r="4190" spans="73:73">
      <c r="BU4190" s="187"/>
    </row>
    <row r="4191" spans="73:73">
      <c r="BU4191" s="187"/>
    </row>
    <row r="4192" spans="73:73">
      <c r="BU4192" s="187"/>
    </row>
    <row r="4193" spans="73:73">
      <c r="BU4193" s="187"/>
    </row>
    <row r="4194" spans="73:73">
      <c r="BU4194" s="187"/>
    </row>
    <row r="4195" spans="73:73">
      <c r="BU4195" s="187"/>
    </row>
    <row r="4196" spans="73:73">
      <c r="BU4196" s="187"/>
    </row>
    <row r="4197" spans="73:73">
      <c r="BU4197" s="187"/>
    </row>
    <row r="4198" spans="73:73">
      <c r="BU4198" s="187"/>
    </row>
    <row r="4199" spans="73:73">
      <c r="BU4199" s="187"/>
    </row>
    <row r="4200" spans="73:73">
      <c r="BU4200" s="187"/>
    </row>
    <row r="4201" spans="73:73">
      <c r="BU4201" s="187"/>
    </row>
    <row r="4202" spans="73:73">
      <c r="BU4202" s="187"/>
    </row>
    <row r="4203" spans="73:73">
      <c r="BU4203" s="187"/>
    </row>
    <row r="4204" spans="73:73">
      <c r="BU4204" s="187"/>
    </row>
    <row r="4205" spans="73:73">
      <c r="BU4205" s="187"/>
    </row>
    <row r="4206" spans="73:73">
      <c r="BU4206" s="187"/>
    </row>
    <row r="4207" spans="73:73">
      <c r="BU4207" s="187"/>
    </row>
    <row r="4208" spans="73:73">
      <c r="BU4208" s="187"/>
    </row>
    <row r="4209" spans="73:73">
      <c r="BU4209" s="187"/>
    </row>
    <row r="4210" spans="73:73">
      <c r="BU4210" s="187"/>
    </row>
    <row r="4211" spans="73:73">
      <c r="BU4211" s="187"/>
    </row>
    <row r="4212" spans="73:73">
      <c r="BU4212" s="187"/>
    </row>
    <row r="4213" spans="73:73">
      <c r="BU4213" s="187"/>
    </row>
    <row r="4214" spans="73:73">
      <c r="BU4214" s="187"/>
    </row>
    <row r="4215" spans="73:73">
      <c r="BU4215" s="187"/>
    </row>
    <row r="4216" spans="73:73">
      <c r="BU4216" s="187"/>
    </row>
    <row r="4217" spans="73:73">
      <c r="BU4217" s="187"/>
    </row>
    <row r="4218" spans="73:73">
      <c r="BU4218" s="187"/>
    </row>
    <row r="4219" spans="73:73">
      <c r="BU4219" s="187"/>
    </row>
    <row r="4220" spans="73:73">
      <c r="BU4220" s="187"/>
    </row>
    <row r="4221" spans="73:73">
      <c r="BU4221" s="187"/>
    </row>
    <row r="4222" spans="73:73">
      <c r="BU4222" s="187"/>
    </row>
    <row r="4223" spans="73:73">
      <c r="BU4223" s="187"/>
    </row>
    <row r="4224" spans="73:73">
      <c r="BU4224" s="187"/>
    </row>
    <row r="4225" spans="73:73">
      <c r="BU4225" s="187"/>
    </row>
    <row r="4226" spans="73:73">
      <c r="BU4226" s="187"/>
    </row>
    <row r="4227" spans="73:73">
      <c r="BU4227" s="187"/>
    </row>
    <row r="4228" spans="73:73">
      <c r="BU4228" s="187"/>
    </row>
    <row r="4229" spans="73:73">
      <c r="BU4229" s="187"/>
    </row>
    <row r="4230" spans="73:73">
      <c r="BU4230" s="187"/>
    </row>
    <row r="4231" spans="73:73">
      <c r="BU4231" s="187"/>
    </row>
    <row r="4232" spans="73:73">
      <c r="BU4232" s="187"/>
    </row>
    <row r="4233" spans="73:73">
      <c r="BU4233" s="187"/>
    </row>
    <row r="4234" spans="73:73">
      <c r="BU4234" s="187"/>
    </row>
    <row r="4235" spans="73:73">
      <c r="BU4235" s="187"/>
    </row>
    <row r="4236" spans="73:73">
      <c r="BU4236" s="187"/>
    </row>
    <row r="4237" spans="73:73">
      <c r="BU4237" s="187"/>
    </row>
    <row r="4238" spans="73:73">
      <c r="BU4238" s="187"/>
    </row>
    <row r="4239" spans="73:73">
      <c r="BU4239" s="187"/>
    </row>
    <row r="4240" spans="73:73">
      <c r="BU4240" s="187"/>
    </row>
    <row r="4241" spans="73:73">
      <c r="BU4241" s="187"/>
    </row>
    <row r="4242" spans="73:73">
      <c r="BU4242" s="187"/>
    </row>
    <row r="4243" spans="73:73">
      <c r="BU4243" s="187"/>
    </row>
    <row r="4244" spans="73:73">
      <c r="BU4244" s="187"/>
    </row>
    <row r="4245" spans="73:73">
      <c r="BU4245" s="187"/>
    </row>
    <row r="4246" spans="73:73">
      <c r="BU4246" s="187"/>
    </row>
    <row r="4247" spans="73:73">
      <c r="BU4247" s="187"/>
    </row>
    <row r="4248" spans="73:73">
      <c r="BU4248" s="187"/>
    </row>
    <row r="4249" spans="73:73">
      <c r="BU4249" s="187"/>
    </row>
    <row r="4250" spans="73:73">
      <c r="BU4250" s="187"/>
    </row>
    <row r="4251" spans="73:73">
      <c r="BU4251" s="187"/>
    </row>
    <row r="4252" spans="73:73">
      <c r="BU4252" s="187"/>
    </row>
    <row r="4253" spans="73:73">
      <c r="BU4253" s="187"/>
    </row>
    <row r="4254" spans="73:73">
      <c r="BU4254" s="187"/>
    </row>
    <row r="4255" spans="73:73">
      <c r="BU4255" s="187"/>
    </row>
    <row r="4256" spans="73:73">
      <c r="BU4256" s="187"/>
    </row>
    <row r="4257" spans="73:73">
      <c r="BU4257" s="187"/>
    </row>
    <row r="4258" spans="73:73">
      <c r="BU4258" s="187"/>
    </row>
    <row r="4259" spans="73:73">
      <c r="BU4259" s="187"/>
    </row>
    <row r="4260" spans="73:73">
      <c r="BU4260" s="187"/>
    </row>
    <row r="4261" spans="73:73">
      <c r="BU4261" s="187"/>
    </row>
    <row r="4262" spans="73:73">
      <c r="BU4262" s="187"/>
    </row>
    <row r="4263" spans="73:73">
      <c r="BU4263" s="187"/>
    </row>
    <row r="4264" spans="73:73">
      <c r="BU4264" s="187"/>
    </row>
    <row r="4265" spans="73:73">
      <c r="BU4265" s="187"/>
    </row>
    <row r="4266" spans="73:73">
      <c r="BU4266" s="187"/>
    </row>
    <row r="4267" spans="73:73">
      <c r="BU4267" s="187"/>
    </row>
    <row r="4268" spans="73:73">
      <c r="BU4268" s="187"/>
    </row>
    <row r="4269" spans="73:73">
      <c r="BU4269" s="187"/>
    </row>
    <row r="4270" spans="73:73">
      <c r="BU4270" s="187"/>
    </row>
    <row r="4271" spans="73:73">
      <c r="BU4271" s="187"/>
    </row>
    <row r="4272" spans="73:73">
      <c r="BU4272" s="187"/>
    </row>
    <row r="4273" spans="73:73">
      <c r="BU4273" s="187"/>
    </row>
    <row r="4274" spans="73:73">
      <c r="BU4274" s="187"/>
    </row>
    <row r="4275" spans="73:73">
      <c r="BU4275" s="187"/>
    </row>
    <row r="4276" spans="73:73">
      <c r="BU4276" s="187"/>
    </row>
    <row r="4277" spans="73:73">
      <c r="BU4277" s="187"/>
    </row>
    <row r="4278" spans="73:73">
      <c r="BU4278" s="187"/>
    </row>
    <row r="4279" spans="73:73">
      <c r="BU4279" s="187"/>
    </row>
    <row r="4280" spans="73:73">
      <c r="BU4280" s="187"/>
    </row>
    <row r="4281" spans="73:73">
      <c r="BU4281" s="187"/>
    </row>
    <row r="4282" spans="73:73">
      <c r="BU4282" s="187"/>
    </row>
    <row r="4283" spans="73:73">
      <c r="BU4283" s="187"/>
    </row>
    <row r="4284" spans="73:73">
      <c r="BU4284" s="187"/>
    </row>
    <row r="4285" spans="73:73">
      <c r="BU4285" s="187"/>
    </row>
    <row r="4286" spans="73:73">
      <c r="BU4286" s="187"/>
    </row>
    <row r="4287" spans="73:73">
      <c r="BU4287" s="187"/>
    </row>
    <row r="4288" spans="73:73">
      <c r="BU4288" s="187"/>
    </row>
    <row r="4289" spans="73:73">
      <c r="BU4289" s="187"/>
    </row>
    <row r="4290" spans="73:73">
      <c r="BU4290" s="187"/>
    </row>
    <row r="4291" spans="73:73">
      <c r="BU4291" s="187"/>
    </row>
    <row r="4292" spans="73:73">
      <c r="BU4292" s="187"/>
    </row>
    <row r="4293" spans="73:73">
      <c r="BU4293" s="187"/>
    </row>
    <row r="4294" spans="73:73">
      <c r="BU4294" s="187"/>
    </row>
    <row r="4295" spans="73:73">
      <c r="BU4295" s="187"/>
    </row>
    <row r="4296" spans="73:73">
      <c r="BU4296" s="187"/>
    </row>
    <row r="4297" spans="73:73">
      <c r="BU4297" s="187"/>
    </row>
    <row r="4298" spans="73:73">
      <c r="BU4298" s="187"/>
    </row>
    <row r="4299" spans="73:73">
      <c r="BU4299" s="187"/>
    </row>
    <row r="4300" spans="73:73">
      <c r="BU4300" s="187"/>
    </row>
    <row r="4301" spans="73:73">
      <c r="BU4301" s="187"/>
    </row>
    <row r="4302" spans="73:73">
      <c r="BU4302" s="187"/>
    </row>
    <row r="4303" spans="73:73">
      <c r="BU4303" s="187"/>
    </row>
    <row r="4304" spans="73:73">
      <c r="BU4304" s="187"/>
    </row>
    <row r="4305" spans="73:73">
      <c r="BU4305" s="187"/>
    </row>
    <row r="4306" spans="73:73">
      <c r="BU4306" s="187"/>
    </row>
    <row r="4307" spans="73:73">
      <c r="BU4307" s="187"/>
    </row>
    <row r="4308" spans="73:73">
      <c r="BU4308" s="187"/>
    </row>
    <row r="4309" spans="73:73">
      <c r="BU4309" s="187"/>
    </row>
    <row r="4310" spans="73:73">
      <c r="BU4310" s="187"/>
    </row>
    <row r="4311" spans="73:73">
      <c r="BU4311" s="187"/>
    </row>
    <row r="4312" spans="73:73">
      <c r="BU4312" s="187"/>
    </row>
    <row r="4313" spans="73:73">
      <c r="BU4313" s="187"/>
    </row>
    <row r="4314" spans="73:73">
      <c r="BU4314" s="187"/>
    </row>
    <row r="4315" spans="73:73">
      <c r="BU4315" s="187"/>
    </row>
    <row r="4316" spans="73:73">
      <c r="BU4316" s="187"/>
    </row>
    <row r="4317" spans="73:73">
      <c r="BU4317" s="187"/>
    </row>
    <row r="4318" spans="73:73">
      <c r="BU4318" s="187"/>
    </row>
    <row r="4319" spans="73:73">
      <c r="BU4319" s="187"/>
    </row>
    <row r="4320" spans="73:73">
      <c r="BU4320" s="187"/>
    </row>
    <row r="4321" spans="73:73">
      <c r="BU4321" s="187"/>
    </row>
    <row r="4322" spans="73:73">
      <c r="BU4322" s="187"/>
    </row>
    <row r="4323" spans="73:73">
      <c r="BU4323" s="187"/>
    </row>
    <row r="4324" spans="73:73">
      <c r="BU4324" s="187"/>
    </row>
    <row r="4325" spans="73:73">
      <c r="BU4325" s="187"/>
    </row>
    <row r="4326" spans="73:73">
      <c r="BU4326" s="187"/>
    </row>
    <row r="4327" spans="73:73">
      <c r="BU4327" s="187"/>
    </row>
    <row r="4328" spans="73:73">
      <c r="BU4328" s="187"/>
    </row>
    <row r="4329" spans="73:73">
      <c r="BU4329" s="187"/>
    </row>
    <row r="4330" spans="73:73">
      <c r="BU4330" s="187"/>
    </row>
    <row r="4331" spans="73:73">
      <c r="BU4331" s="187"/>
    </row>
    <row r="4332" spans="73:73">
      <c r="BU4332" s="187"/>
    </row>
    <row r="4333" spans="73:73">
      <c r="BU4333" s="187"/>
    </row>
    <row r="4334" spans="73:73">
      <c r="BU4334" s="187"/>
    </row>
    <row r="4335" spans="73:73">
      <c r="BU4335" s="187"/>
    </row>
    <row r="4336" spans="73:73">
      <c r="BU4336" s="187"/>
    </row>
    <row r="4337" spans="73:73">
      <c r="BU4337" s="187"/>
    </row>
    <row r="4338" spans="73:73">
      <c r="BU4338" s="187"/>
    </row>
    <row r="4339" spans="73:73">
      <c r="BU4339" s="187"/>
    </row>
    <row r="4340" spans="73:73">
      <c r="BU4340" s="187"/>
    </row>
    <row r="4341" spans="73:73">
      <c r="BU4341" s="187"/>
    </row>
    <row r="4342" spans="73:73">
      <c r="BU4342" s="187"/>
    </row>
    <row r="4343" spans="73:73">
      <c r="BU4343" s="187"/>
    </row>
    <row r="4344" spans="73:73">
      <c r="BU4344" s="187"/>
    </row>
    <row r="4345" spans="73:73">
      <c r="BU4345" s="187"/>
    </row>
    <row r="4346" spans="73:73">
      <c r="BU4346" s="187"/>
    </row>
    <row r="4347" spans="73:73">
      <c r="BU4347" s="187"/>
    </row>
    <row r="4348" spans="73:73">
      <c r="BU4348" s="187"/>
    </row>
    <row r="4349" spans="73:73">
      <c r="BU4349" s="187"/>
    </row>
    <row r="4350" spans="73:73">
      <c r="BU4350" s="187"/>
    </row>
    <row r="4351" spans="73:73">
      <c r="BU4351" s="187"/>
    </row>
    <row r="4352" spans="73:73">
      <c r="BU4352" s="187"/>
    </row>
    <row r="4353" spans="73:73">
      <c r="BU4353" s="187"/>
    </row>
    <row r="4354" spans="73:73">
      <c r="BU4354" s="187"/>
    </row>
    <row r="4355" spans="73:73">
      <c r="BU4355" s="187"/>
    </row>
    <row r="4356" spans="73:73">
      <c r="BU4356" s="187"/>
    </row>
    <row r="4357" spans="73:73">
      <c r="BU4357" s="187"/>
    </row>
    <row r="4358" spans="73:73">
      <c r="BU4358" s="187"/>
    </row>
    <row r="4359" spans="73:73">
      <c r="BU4359" s="187"/>
    </row>
    <row r="4360" spans="73:73">
      <c r="BU4360" s="187"/>
    </row>
    <row r="4361" spans="73:73">
      <c r="BU4361" s="187"/>
    </row>
    <row r="4362" spans="73:73">
      <c r="BU4362" s="187"/>
    </row>
    <row r="4363" spans="73:73">
      <c r="BU4363" s="187"/>
    </row>
    <row r="4364" spans="73:73">
      <c r="BU4364" s="187"/>
    </row>
    <row r="4365" spans="73:73">
      <c r="BU4365" s="187"/>
    </row>
    <row r="4366" spans="73:73">
      <c r="BU4366" s="187"/>
    </row>
    <row r="4367" spans="73:73">
      <c r="BU4367" s="187"/>
    </row>
    <row r="4368" spans="73:73">
      <c r="BU4368" s="187"/>
    </row>
    <row r="4369" spans="73:73">
      <c r="BU4369" s="187"/>
    </row>
    <row r="4370" spans="73:73">
      <c r="BU4370" s="187"/>
    </row>
    <row r="4371" spans="73:73">
      <c r="BU4371" s="187"/>
    </row>
    <row r="4372" spans="73:73">
      <c r="BU4372" s="187"/>
    </row>
    <row r="4373" spans="73:73">
      <c r="BU4373" s="187"/>
    </row>
    <row r="4374" spans="73:73">
      <c r="BU4374" s="187"/>
    </row>
    <row r="4375" spans="73:73">
      <c r="BU4375" s="187"/>
    </row>
    <row r="4376" spans="73:73">
      <c r="BU4376" s="187"/>
    </row>
    <row r="4377" spans="73:73">
      <c r="BU4377" s="187"/>
    </row>
    <row r="4378" spans="73:73">
      <c r="BU4378" s="187"/>
    </row>
    <row r="4379" spans="73:73">
      <c r="BU4379" s="187"/>
    </row>
    <row r="4380" spans="73:73">
      <c r="BU4380" s="187"/>
    </row>
    <row r="4381" spans="73:73">
      <c r="BU4381" s="187"/>
    </row>
    <row r="4382" spans="73:73">
      <c r="BU4382" s="187"/>
    </row>
    <row r="4383" spans="73:73">
      <c r="BU4383" s="187"/>
    </row>
    <row r="4384" spans="73:73">
      <c r="BU4384" s="187"/>
    </row>
    <row r="4385" spans="73:73">
      <c r="BU4385" s="187"/>
    </row>
    <row r="4386" spans="73:73">
      <c r="BU4386" s="187"/>
    </row>
    <row r="4387" spans="73:73">
      <c r="BU4387" s="187"/>
    </row>
    <row r="4388" spans="73:73">
      <c r="BU4388" s="187"/>
    </row>
    <row r="4389" spans="73:73">
      <c r="BU4389" s="187"/>
    </row>
    <row r="4390" spans="73:73">
      <c r="BU4390" s="187"/>
    </row>
    <row r="4391" spans="73:73">
      <c r="BU4391" s="187"/>
    </row>
    <row r="4392" spans="73:73">
      <c r="BU4392" s="187"/>
    </row>
    <row r="4393" spans="73:73">
      <c r="BU4393" s="187"/>
    </row>
    <row r="4394" spans="73:73">
      <c r="BU4394" s="187"/>
    </row>
    <row r="4395" spans="73:73">
      <c r="BU4395" s="187"/>
    </row>
    <row r="4396" spans="73:73">
      <c r="BU4396" s="187"/>
    </row>
    <row r="4397" spans="73:73">
      <c r="BU4397" s="187"/>
    </row>
    <row r="4398" spans="73:73">
      <c r="BU4398" s="187"/>
    </row>
    <row r="4399" spans="73:73">
      <c r="BU4399" s="187"/>
    </row>
    <row r="4400" spans="73:73">
      <c r="BU4400" s="187"/>
    </row>
    <row r="4401" spans="73:73">
      <c r="BU4401" s="187"/>
    </row>
    <row r="4402" spans="73:73">
      <c r="BU4402" s="187"/>
    </row>
    <row r="4403" spans="73:73">
      <c r="BU4403" s="187"/>
    </row>
    <row r="4404" spans="73:73">
      <c r="BU4404" s="187"/>
    </row>
    <row r="4405" spans="73:73">
      <c r="BU4405" s="187"/>
    </row>
    <row r="4406" spans="73:73">
      <c r="BU4406" s="187"/>
    </row>
    <row r="4407" spans="73:73">
      <c r="BU4407" s="187"/>
    </row>
    <row r="4408" spans="73:73">
      <c r="BU4408" s="187"/>
    </row>
    <row r="4409" spans="73:73">
      <c r="BU4409" s="187"/>
    </row>
    <row r="4410" spans="73:73">
      <c r="BU4410" s="187"/>
    </row>
    <row r="4411" spans="73:73">
      <c r="BU4411" s="187"/>
    </row>
    <row r="4412" spans="73:73">
      <c r="BU4412" s="187"/>
    </row>
    <row r="4413" spans="73:73">
      <c r="BU4413" s="187"/>
    </row>
    <row r="4414" spans="73:73">
      <c r="BU4414" s="187"/>
    </row>
    <row r="4415" spans="73:73">
      <c r="BU4415" s="187"/>
    </row>
    <row r="4416" spans="73:73">
      <c r="BU4416" s="187"/>
    </row>
    <row r="4417" spans="73:73">
      <c r="BU4417" s="187"/>
    </row>
    <row r="4418" spans="73:73">
      <c r="BU4418" s="187"/>
    </row>
    <row r="4419" spans="73:73">
      <c r="BU4419" s="187"/>
    </row>
    <row r="4420" spans="73:73">
      <c r="BU4420" s="187"/>
    </row>
    <row r="4421" spans="73:73">
      <c r="BU4421" s="187"/>
    </row>
    <row r="4422" spans="73:73">
      <c r="BU4422" s="187"/>
    </row>
    <row r="4423" spans="73:73">
      <c r="BU4423" s="187"/>
    </row>
    <row r="4424" spans="73:73">
      <c r="BU4424" s="187"/>
    </row>
    <row r="4425" spans="73:73">
      <c r="BU4425" s="187"/>
    </row>
    <row r="4426" spans="73:73">
      <c r="BU4426" s="187"/>
    </row>
    <row r="4427" spans="73:73">
      <c r="BU4427" s="187"/>
    </row>
    <row r="4428" spans="73:73">
      <c r="BU4428" s="187"/>
    </row>
    <row r="4429" spans="73:73">
      <c r="BU4429" s="187"/>
    </row>
    <row r="4430" spans="73:73">
      <c r="BU4430" s="187"/>
    </row>
    <row r="4431" spans="73:73">
      <c r="BU4431" s="187"/>
    </row>
    <row r="4432" spans="73:73">
      <c r="BU4432" s="187"/>
    </row>
    <row r="4433" spans="73:73">
      <c r="BU4433" s="187"/>
    </row>
    <row r="4434" spans="73:73">
      <c r="BU4434" s="187"/>
    </row>
    <row r="4435" spans="73:73">
      <c r="BU4435" s="187"/>
    </row>
    <row r="4436" spans="73:73">
      <c r="BU4436" s="187"/>
    </row>
    <row r="4437" spans="73:73">
      <c r="BU4437" s="187"/>
    </row>
    <row r="4438" spans="73:73">
      <c r="BU4438" s="187"/>
    </row>
    <row r="4439" spans="73:73">
      <c r="BU4439" s="187"/>
    </row>
    <row r="4440" spans="73:73">
      <c r="BU4440" s="187"/>
    </row>
    <row r="4441" spans="73:73">
      <c r="BU4441" s="187"/>
    </row>
    <row r="4442" spans="73:73">
      <c r="BU4442" s="187"/>
    </row>
    <row r="4443" spans="73:73">
      <c r="BU4443" s="187"/>
    </row>
    <row r="4444" spans="73:73">
      <c r="BU4444" s="187"/>
    </row>
    <row r="4445" spans="73:73">
      <c r="BU4445" s="187"/>
    </row>
    <row r="4446" spans="73:73">
      <c r="BU4446" s="187"/>
    </row>
    <row r="4447" spans="73:73">
      <c r="BU4447" s="187"/>
    </row>
    <row r="4448" spans="73:73">
      <c r="BU4448" s="187"/>
    </row>
    <row r="4449" spans="73:73">
      <c r="BU4449" s="187"/>
    </row>
    <row r="4450" spans="73:73">
      <c r="BU4450" s="187"/>
    </row>
    <row r="4451" spans="73:73">
      <c r="BU4451" s="187"/>
    </row>
    <row r="4452" spans="73:73">
      <c r="BU4452" s="187"/>
    </row>
    <row r="4453" spans="73:73">
      <c r="BU4453" s="187"/>
    </row>
    <row r="4454" spans="73:73">
      <c r="BU4454" s="187"/>
    </row>
    <row r="4455" spans="73:73">
      <c r="BU4455" s="187"/>
    </row>
    <row r="4456" spans="73:73">
      <c r="BU4456" s="187"/>
    </row>
    <row r="4457" spans="73:73">
      <c r="BU4457" s="187"/>
    </row>
    <row r="4458" spans="73:73">
      <c r="BU4458" s="187"/>
    </row>
    <row r="4459" spans="73:73">
      <c r="BU4459" s="187"/>
    </row>
    <row r="4460" spans="73:73">
      <c r="BU4460" s="187"/>
    </row>
    <row r="4461" spans="73:73">
      <c r="BU4461" s="187"/>
    </row>
    <row r="4462" spans="73:73">
      <c r="BU4462" s="187"/>
    </row>
    <row r="4463" spans="73:73">
      <c r="BU4463" s="187"/>
    </row>
    <row r="4464" spans="73:73">
      <c r="BU4464" s="187"/>
    </row>
    <row r="4465" spans="73:73">
      <c r="BU4465" s="187"/>
    </row>
    <row r="4466" spans="73:73">
      <c r="BU4466" s="187"/>
    </row>
    <row r="4467" spans="73:73">
      <c r="BU4467" s="187"/>
    </row>
    <row r="4468" spans="73:73">
      <c r="BU4468" s="187"/>
    </row>
    <row r="4469" spans="73:73">
      <c r="BU4469" s="187"/>
    </row>
    <row r="4470" spans="73:73">
      <c r="BU4470" s="187"/>
    </row>
    <row r="4471" spans="73:73">
      <c r="BU4471" s="187"/>
    </row>
    <row r="4472" spans="73:73">
      <c r="BU4472" s="187"/>
    </row>
    <row r="4473" spans="73:73">
      <c r="BU4473" s="187"/>
    </row>
    <row r="4474" spans="73:73">
      <c r="BU4474" s="187"/>
    </row>
    <row r="4475" spans="73:73">
      <c r="BU4475" s="187"/>
    </row>
    <row r="4476" spans="73:73">
      <c r="BU4476" s="187"/>
    </row>
    <row r="4477" spans="73:73">
      <c r="BU4477" s="187"/>
    </row>
    <row r="4478" spans="73:73">
      <c r="BU4478" s="187"/>
    </row>
    <row r="4479" spans="73:73">
      <c r="BU4479" s="187"/>
    </row>
    <row r="4480" spans="73:73">
      <c r="BU4480" s="187"/>
    </row>
    <row r="4481" spans="73:73">
      <c r="BU4481" s="187"/>
    </row>
    <row r="4482" spans="73:73">
      <c r="BU4482" s="187"/>
    </row>
    <row r="4483" spans="73:73">
      <c r="BU4483" s="187"/>
    </row>
    <row r="4484" spans="73:73">
      <c r="BU4484" s="187"/>
    </row>
    <row r="4485" spans="73:73">
      <c r="BU4485" s="187"/>
    </row>
    <row r="4486" spans="73:73">
      <c r="BU4486" s="187"/>
    </row>
    <row r="4487" spans="73:73">
      <c r="BU4487" s="187"/>
    </row>
    <row r="4488" spans="73:73">
      <c r="BU4488" s="187"/>
    </row>
    <row r="4489" spans="73:73">
      <c r="BU4489" s="187"/>
    </row>
    <row r="4490" spans="73:73">
      <c r="BU4490" s="187"/>
    </row>
    <row r="4491" spans="73:73">
      <c r="BU4491" s="187"/>
    </row>
    <row r="4492" spans="73:73">
      <c r="BU4492" s="187"/>
    </row>
    <row r="4493" spans="73:73">
      <c r="BU4493" s="187"/>
    </row>
    <row r="4494" spans="73:73">
      <c r="BU4494" s="187"/>
    </row>
    <row r="4495" spans="73:73">
      <c r="BU4495" s="187"/>
    </row>
    <row r="4496" spans="73:73">
      <c r="BU4496" s="187"/>
    </row>
    <row r="4497" spans="73:73">
      <c r="BU4497" s="187"/>
    </row>
    <row r="4498" spans="73:73">
      <c r="BU4498" s="187"/>
    </row>
    <row r="4499" spans="73:73">
      <c r="BU4499" s="187"/>
    </row>
    <row r="4500" spans="73:73">
      <c r="BU4500" s="187"/>
    </row>
    <row r="4501" spans="73:73">
      <c r="BU4501" s="187"/>
    </row>
    <row r="4502" spans="73:73">
      <c r="BU4502" s="187"/>
    </row>
    <row r="4503" spans="73:73">
      <c r="BU4503" s="187"/>
    </row>
    <row r="4504" spans="73:73">
      <c r="BU4504" s="187"/>
    </row>
    <row r="4505" spans="73:73">
      <c r="BU4505" s="187"/>
    </row>
    <row r="4506" spans="73:73">
      <c r="BU4506" s="187"/>
    </row>
    <row r="4507" spans="73:73">
      <c r="BU4507" s="187"/>
    </row>
    <row r="4508" spans="73:73">
      <c r="BU4508" s="187"/>
    </row>
    <row r="4509" spans="73:73">
      <c r="BU4509" s="187"/>
    </row>
    <row r="4510" spans="73:73">
      <c r="BU4510" s="187"/>
    </row>
    <row r="4511" spans="73:73">
      <c r="BU4511" s="187"/>
    </row>
    <row r="4512" spans="73:73">
      <c r="BU4512" s="187"/>
    </row>
    <row r="4513" spans="73:73">
      <c r="BU4513" s="187"/>
    </row>
    <row r="4514" spans="73:73">
      <c r="BU4514" s="187"/>
    </row>
    <row r="4515" spans="73:73">
      <c r="BU4515" s="187"/>
    </row>
    <row r="4516" spans="73:73">
      <c r="BU4516" s="187"/>
    </row>
    <row r="4517" spans="73:73">
      <c r="BU4517" s="187"/>
    </row>
    <row r="4518" spans="73:73">
      <c r="BU4518" s="187"/>
    </row>
    <row r="4519" spans="73:73">
      <c r="BU4519" s="187"/>
    </row>
    <row r="4520" spans="73:73">
      <c r="BU4520" s="187"/>
    </row>
    <row r="4521" spans="73:73">
      <c r="BU4521" s="187"/>
    </row>
    <row r="4522" spans="73:73">
      <c r="BU4522" s="187"/>
    </row>
    <row r="4523" spans="73:73">
      <c r="BU4523" s="187"/>
    </row>
    <row r="4524" spans="73:73">
      <c r="BU4524" s="187"/>
    </row>
    <row r="4525" spans="73:73">
      <c r="BU4525" s="187"/>
    </row>
    <row r="4526" spans="73:73">
      <c r="BU4526" s="187"/>
    </row>
    <row r="4527" spans="73:73">
      <c r="BU4527" s="187"/>
    </row>
    <row r="4528" spans="73:73">
      <c r="BU4528" s="187"/>
    </row>
    <row r="4529" spans="73:73">
      <c r="BU4529" s="187"/>
    </row>
    <row r="4530" spans="73:73">
      <c r="BU4530" s="187"/>
    </row>
    <row r="4531" spans="73:73">
      <c r="BU4531" s="187"/>
    </row>
    <row r="4532" spans="73:73">
      <c r="BU4532" s="187"/>
    </row>
    <row r="4533" spans="73:73">
      <c r="BU4533" s="187"/>
    </row>
    <row r="4534" spans="73:73">
      <c r="BU4534" s="187"/>
    </row>
    <row r="4535" spans="73:73">
      <c r="BU4535" s="187"/>
    </row>
    <row r="4536" spans="73:73">
      <c r="BU4536" s="187"/>
    </row>
    <row r="4537" spans="73:73">
      <c r="BU4537" s="187"/>
    </row>
    <row r="4538" spans="73:73">
      <c r="BU4538" s="187"/>
    </row>
    <row r="4539" spans="73:73">
      <c r="BU4539" s="187"/>
    </row>
    <row r="4540" spans="73:73">
      <c r="BU4540" s="187"/>
    </row>
    <row r="4541" spans="73:73">
      <c r="BU4541" s="187"/>
    </row>
    <row r="4542" spans="73:73">
      <c r="BU4542" s="187"/>
    </row>
    <row r="4543" spans="73:73">
      <c r="BU4543" s="187"/>
    </row>
    <row r="4544" spans="73:73">
      <c r="BU4544" s="187"/>
    </row>
    <row r="4545" spans="73:73">
      <c r="BU4545" s="187"/>
    </row>
    <row r="4546" spans="73:73">
      <c r="BU4546" s="187"/>
    </row>
    <row r="4547" spans="73:73">
      <c r="BU4547" s="187"/>
    </row>
    <row r="4548" spans="73:73">
      <c r="BU4548" s="187"/>
    </row>
    <row r="4549" spans="73:73">
      <c r="BU4549" s="187"/>
    </row>
    <row r="4550" spans="73:73">
      <c r="BU4550" s="187"/>
    </row>
    <row r="4551" spans="73:73">
      <c r="BU4551" s="187"/>
    </row>
    <row r="4552" spans="73:73">
      <c r="BU4552" s="187"/>
    </row>
    <row r="4553" spans="73:73">
      <c r="BU4553" s="187"/>
    </row>
    <row r="4554" spans="73:73">
      <c r="BU4554" s="187"/>
    </row>
    <row r="4555" spans="73:73">
      <c r="BU4555" s="187"/>
    </row>
    <row r="4556" spans="73:73">
      <c r="BU4556" s="187"/>
    </row>
    <row r="4557" spans="73:73">
      <c r="BU4557" s="187"/>
    </row>
    <row r="4558" spans="73:73">
      <c r="BU4558" s="187"/>
    </row>
    <row r="4559" spans="73:73">
      <c r="BU4559" s="187"/>
    </row>
    <row r="4560" spans="73:73">
      <c r="BU4560" s="187"/>
    </row>
    <row r="4561" spans="73:73">
      <c r="BU4561" s="187"/>
    </row>
    <row r="4562" spans="73:73">
      <c r="BU4562" s="187"/>
    </row>
    <row r="4563" spans="73:73">
      <c r="BU4563" s="187"/>
    </row>
    <row r="4564" spans="73:73">
      <c r="BU4564" s="187"/>
    </row>
    <row r="4565" spans="73:73">
      <c r="BU4565" s="187"/>
    </row>
    <row r="4566" spans="73:73">
      <c r="BU4566" s="187"/>
    </row>
    <row r="4567" spans="73:73">
      <c r="BU4567" s="187"/>
    </row>
    <row r="4568" spans="73:73">
      <c r="BU4568" s="187"/>
    </row>
    <row r="4569" spans="73:73">
      <c r="BU4569" s="187"/>
    </row>
    <row r="4570" spans="73:73">
      <c r="BU4570" s="187"/>
    </row>
    <row r="4571" spans="73:73">
      <c r="BU4571" s="187"/>
    </row>
    <row r="4572" spans="73:73">
      <c r="BU4572" s="187"/>
    </row>
    <row r="4573" spans="73:73">
      <c r="BU4573" s="187"/>
    </row>
    <row r="4574" spans="73:73">
      <c r="BU4574" s="187"/>
    </row>
    <row r="4575" spans="73:73">
      <c r="BU4575" s="187"/>
    </row>
    <row r="4576" spans="73:73">
      <c r="BU4576" s="187"/>
    </row>
    <row r="4577" spans="73:73">
      <c r="BU4577" s="187"/>
    </row>
    <row r="4578" spans="73:73">
      <c r="BU4578" s="187"/>
    </row>
    <row r="4579" spans="73:73">
      <c r="BU4579" s="187"/>
    </row>
    <row r="4580" spans="73:73">
      <c r="BU4580" s="187"/>
    </row>
    <row r="4581" spans="73:73">
      <c r="BU4581" s="187"/>
    </row>
    <row r="4582" spans="73:73">
      <c r="BU4582" s="187"/>
    </row>
    <row r="4583" spans="73:73">
      <c r="BU4583" s="187"/>
    </row>
    <row r="4584" spans="73:73">
      <c r="BU4584" s="187"/>
    </row>
    <row r="4585" spans="73:73">
      <c r="BU4585" s="187"/>
    </row>
    <row r="4586" spans="73:73">
      <c r="BU4586" s="187"/>
    </row>
    <row r="4587" spans="73:73">
      <c r="BU4587" s="187"/>
    </row>
    <row r="4588" spans="73:73">
      <c r="BU4588" s="187"/>
    </row>
    <row r="4589" spans="73:73">
      <c r="BU4589" s="187"/>
    </row>
    <row r="4590" spans="73:73">
      <c r="BU4590" s="187"/>
    </row>
    <row r="4591" spans="73:73">
      <c r="BU4591" s="187"/>
    </row>
    <row r="4592" spans="73:73">
      <c r="BU4592" s="187"/>
    </row>
    <row r="4593" spans="73:73">
      <c r="BU4593" s="187"/>
    </row>
    <row r="4594" spans="73:73">
      <c r="BU4594" s="187"/>
    </row>
    <row r="4595" spans="73:73">
      <c r="BU4595" s="187"/>
    </row>
    <row r="4596" spans="73:73">
      <c r="BU4596" s="187"/>
    </row>
    <row r="4597" spans="73:73">
      <c r="BU4597" s="187"/>
    </row>
    <row r="4598" spans="73:73">
      <c r="BU4598" s="187"/>
    </row>
    <row r="4599" spans="73:73">
      <c r="BU4599" s="187"/>
    </row>
    <row r="4600" spans="73:73">
      <c r="BU4600" s="187"/>
    </row>
    <row r="4601" spans="73:73">
      <c r="BU4601" s="187"/>
    </row>
    <row r="4602" spans="73:73">
      <c r="BU4602" s="187"/>
    </row>
    <row r="4603" spans="73:73">
      <c r="BU4603" s="187"/>
    </row>
    <row r="4604" spans="73:73">
      <c r="BU4604" s="187"/>
    </row>
    <row r="4605" spans="73:73">
      <c r="BU4605" s="187"/>
    </row>
    <row r="4606" spans="73:73">
      <c r="BU4606" s="187"/>
    </row>
    <row r="4607" spans="73:73">
      <c r="BU4607" s="187"/>
    </row>
    <row r="4608" spans="73:73">
      <c r="BU4608" s="187"/>
    </row>
    <row r="4609" spans="73:73">
      <c r="BU4609" s="187"/>
    </row>
    <row r="4610" spans="73:73">
      <c r="BU4610" s="187"/>
    </row>
    <row r="4611" spans="73:73">
      <c r="BU4611" s="187"/>
    </row>
    <row r="4612" spans="73:73">
      <c r="BU4612" s="187"/>
    </row>
    <row r="4613" spans="73:73">
      <c r="BU4613" s="187"/>
    </row>
    <row r="4614" spans="73:73">
      <c r="BU4614" s="187"/>
    </row>
    <row r="4615" spans="73:73">
      <c r="BU4615" s="187"/>
    </row>
    <row r="4616" spans="73:73">
      <c r="BU4616" s="187"/>
    </row>
    <row r="4617" spans="73:73">
      <c r="BU4617" s="187"/>
    </row>
    <row r="4618" spans="73:73">
      <c r="BU4618" s="187"/>
    </row>
    <row r="4619" spans="73:73">
      <c r="BU4619" s="187"/>
    </row>
    <row r="4620" spans="73:73">
      <c r="BU4620" s="187"/>
    </row>
    <row r="4621" spans="73:73">
      <c r="BU4621" s="187"/>
    </row>
    <row r="4622" spans="73:73">
      <c r="BU4622" s="187"/>
    </row>
    <row r="4623" spans="73:73">
      <c r="BU4623" s="187"/>
    </row>
    <row r="4624" spans="73:73">
      <c r="BU4624" s="187"/>
    </row>
    <row r="4625" spans="73:73">
      <c r="BU4625" s="187"/>
    </row>
    <row r="4626" spans="73:73">
      <c r="BU4626" s="187"/>
    </row>
    <row r="4627" spans="73:73">
      <c r="BU4627" s="187"/>
    </row>
    <row r="4628" spans="73:73">
      <c r="BU4628" s="187"/>
    </row>
    <row r="4629" spans="73:73">
      <c r="BU4629" s="187"/>
    </row>
    <row r="4630" spans="73:73">
      <c r="BU4630" s="187"/>
    </row>
    <row r="4631" spans="73:73">
      <c r="BU4631" s="187"/>
    </row>
    <row r="4632" spans="73:73">
      <c r="BU4632" s="187"/>
    </row>
    <row r="4633" spans="73:73">
      <c r="BU4633" s="187"/>
    </row>
    <row r="4634" spans="73:73">
      <c r="BU4634" s="187"/>
    </row>
    <row r="4635" spans="73:73">
      <c r="BU4635" s="187"/>
    </row>
    <row r="4636" spans="73:73">
      <c r="BU4636" s="187"/>
    </row>
    <row r="4637" spans="73:73">
      <c r="BU4637" s="187"/>
    </row>
    <row r="4638" spans="73:73">
      <c r="BU4638" s="187"/>
    </row>
    <row r="4639" spans="73:73">
      <c r="BU4639" s="187"/>
    </row>
    <row r="4640" spans="73:73">
      <c r="BU4640" s="187"/>
    </row>
    <row r="4641" spans="73:73">
      <c r="BU4641" s="187"/>
    </row>
    <row r="4642" spans="73:73">
      <c r="BU4642" s="187"/>
    </row>
    <row r="4643" spans="73:73">
      <c r="BU4643" s="187"/>
    </row>
    <row r="4644" spans="73:73">
      <c r="BU4644" s="187"/>
    </row>
    <row r="4645" spans="73:73">
      <c r="BU4645" s="187"/>
    </row>
    <row r="4646" spans="73:73">
      <c r="BU4646" s="187"/>
    </row>
    <row r="4647" spans="73:73">
      <c r="BU4647" s="187"/>
    </row>
    <row r="4648" spans="73:73">
      <c r="BU4648" s="187"/>
    </row>
    <row r="4649" spans="73:73">
      <c r="BU4649" s="187"/>
    </row>
    <row r="4650" spans="73:73">
      <c r="BU4650" s="187"/>
    </row>
    <row r="4651" spans="73:73">
      <c r="BU4651" s="187"/>
    </row>
    <row r="4652" spans="73:73">
      <c r="BU4652" s="187"/>
    </row>
    <row r="4653" spans="73:73">
      <c r="BU4653" s="187"/>
    </row>
    <row r="4654" spans="73:73">
      <c r="BU4654" s="187"/>
    </row>
    <row r="4655" spans="73:73">
      <c r="BU4655" s="187"/>
    </row>
    <row r="4656" spans="73:73">
      <c r="BU4656" s="187"/>
    </row>
    <row r="4657" spans="73:73">
      <c r="BU4657" s="187"/>
    </row>
    <row r="4658" spans="73:73">
      <c r="BU4658" s="187"/>
    </row>
    <row r="4659" spans="73:73">
      <c r="BU4659" s="187"/>
    </row>
    <row r="4660" spans="73:73">
      <c r="BU4660" s="187"/>
    </row>
    <row r="4661" spans="73:73">
      <c r="BU4661" s="187"/>
    </row>
    <row r="4662" spans="73:73">
      <c r="BU4662" s="187"/>
    </row>
    <row r="4663" spans="73:73">
      <c r="BU4663" s="187"/>
    </row>
    <row r="4664" spans="73:73">
      <c r="BU4664" s="187"/>
    </row>
    <row r="4665" spans="73:73">
      <c r="BU4665" s="187"/>
    </row>
    <row r="4666" spans="73:73">
      <c r="BU4666" s="187"/>
    </row>
    <row r="4667" spans="73:73">
      <c r="BU4667" s="187"/>
    </row>
    <row r="4668" spans="73:73">
      <c r="BU4668" s="187"/>
    </row>
    <row r="4669" spans="73:73">
      <c r="BU4669" s="187"/>
    </row>
    <row r="4670" spans="73:73">
      <c r="BU4670" s="187"/>
    </row>
    <row r="4671" spans="73:73">
      <c r="BU4671" s="187"/>
    </row>
    <row r="4672" spans="73:73">
      <c r="BU4672" s="187"/>
    </row>
    <row r="4673" spans="73:73">
      <c r="BU4673" s="187"/>
    </row>
    <row r="4674" spans="73:73">
      <c r="BU4674" s="187"/>
    </row>
    <row r="4675" spans="73:73">
      <c r="BU4675" s="187"/>
    </row>
    <row r="4676" spans="73:73">
      <c r="BU4676" s="187"/>
    </row>
    <row r="4677" spans="73:73">
      <c r="BU4677" s="187"/>
    </row>
    <row r="4678" spans="73:73">
      <c r="BU4678" s="187"/>
    </row>
    <row r="4679" spans="73:73">
      <c r="BU4679" s="187"/>
    </row>
    <row r="4680" spans="73:73">
      <c r="BU4680" s="187"/>
    </row>
    <row r="4681" spans="73:73">
      <c r="BU4681" s="187"/>
    </row>
    <row r="4682" spans="73:73">
      <c r="BU4682" s="187"/>
    </row>
    <row r="4683" spans="73:73">
      <c r="BU4683" s="187"/>
    </row>
    <row r="4684" spans="73:73">
      <c r="BU4684" s="187"/>
    </row>
    <row r="4685" spans="73:73">
      <c r="BU4685" s="187"/>
    </row>
    <row r="4686" spans="73:73">
      <c r="BU4686" s="187"/>
    </row>
    <row r="4687" spans="73:73">
      <c r="BU4687" s="187"/>
    </row>
    <row r="4688" spans="73:73">
      <c r="BU4688" s="187"/>
    </row>
    <row r="4689" spans="73:73">
      <c r="BU4689" s="187"/>
    </row>
    <row r="4690" spans="73:73">
      <c r="BU4690" s="187"/>
    </row>
    <row r="4691" spans="73:73">
      <c r="BU4691" s="187"/>
    </row>
    <row r="4692" spans="73:73">
      <c r="BU4692" s="187"/>
    </row>
    <row r="4693" spans="73:73">
      <c r="BU4693" s="187"/>
    </row>
    <row r="4694" spans="73:73">
      <c r="BU4694" s="187"/>
    </row>
    <row r="4695" spans="73:73">
      <c r="BU4695" s="187"/>
    </row>
    <row r="4696" spans="73:73">
      <c r="BU4696" s="187"/>
    </row>
    <row r="4697" spans="73:73">
      <c r="BU4697" s="187"/>
    </row>
    <row r="4698" spans="73:73">
      <c r="BU4698" s="187"/>
    </row>
    <row r="4699" spans="73:73">
      <c r="BU4699" s="187"/>
    </row>
    <row r="4700" spans="73:73">
      <c r="BU4700" s="187"/>
    </row>
    <row r="4701" spans="73:73">
      <c r="BU4701" s="187"/>
    </row>
    <row r="4702" spans="73:73">
      <c r="BU4702" s="187"/>
    </row>
    <row r="4703" spans="73:73">
      <c r="BU4703" s="187"/>
    </row>
    <row r="4704" spans="73:73">
      <c r="BU4704" s="187"/>
    </row>
    <row r="4705" spans="73:73">
      <c r="BU4705" s="187"/>
    </row>
    <row r="4706" spans="73:73">
      <c r="BU4706" s="187"/>
    </row>
    <row r="4707" spans="73:73">
      <c r="BU4707" s="187"/>
    </row>
    <row r="4708" spans="73:73">
      <c r="BU4708" s="187"/>
    </row>
    <row r="4709" spans="73:73">
      <c r="BU4709" s="187"/>
    </row>
    <row r="4710" spans="73:73">
      <c r="BU4710" s="187"/>
    </row>
    <row r="4711" spans="73:73">
      <c r="BU4711" s="187"/>
    </row>
    <row r="4712" spans="73:73">
      <c r="BU4712" s="187"/>
    </row>
    <row r="4713" spans="73:73">
      <c r="BU4713" s="187"/>
    </row>
    <row r="4714" spans="73:73">
      <c r="BU4714" s="187"/>
    </row>
    <row r="4715" spans="73:73">
      <c r="BU4715" s="187"/>
    </row>
    <row r="4716" spans="73:73">
      <c r="BU4716" s="187"/>
    </row>
    <row r="4717" spans="73:73">
      <c r="BU4717" s="187"/>
    </row>
    <row r="4718" spans="73:73">
      <c r="BU4718" s="187"/>
    </row>
    <row r="4719" spans="73:73">
      <c r="BU4719" s="187"/>
    </row>
    <row r="4720" spans="73:73">
      <c r="BU4720" s="187"/>
    </row>
    <row r="4721" spans="73:73">
      <c r="BU4721" s="187"/>
    </row>
    <row r="4722" spans="73:73">
      <c r="BU4722" s="187"/>
    </row>
    <row r="4723" spans="73:73">
      <c r="BU4723" s="187"/>
    </row>
    <row r="4724" spans="73:73">
      <c r="BU4724" s="187"/>
    </row>
    <row r="4725" spans="73:73">
      <c r="BU4725" s="187"/>
    </row>
    <row r="4726" spans="73:73">
      <c r="BU4726" s="187"/>
    </row>
    <row r="4727" spans="73:73">
      <c r="BU4727" s="187"/>
    </row>
    <row r="4728" spans="73:73">
      <c r="BU4728" s="187"/>
    </row>
    <row r="4729" spans="73:73">
      <c r="BU4729" s="187"/>
    </row>
    <row r="4730" spans="73:73">
      <c r="BU4730" s="187"/>
    </row>
    <row r="4731" spans="73:73">
      <c r="BU4731" s="187"/>
    </row>
    <row r="4732" spans="73:73">
      <c r="BU4732" s="187"/>
    </row>
    <row r="4733" spans="73:73">
      <c r="BU4733" s="187"/>
    </row>
    <row r="4734" spans="73:73">
      <c r="BU4734" s="187"/>
    </row>
    <row r="4735" spans="73:73">
      <c r="BU4735" s="187"/>
    </row>
    <row r="4736" spans="73:73">
      <c r="BU4736" s="187"/>
    </row>
    <row r="4737" spans="73:73">
      <c r="BU4737" s="187"/>
    </row>
    <row r="4738" spans="73:73">
      <c r="BU4738" s="187"/>
    </row>
    <row r="4739" spans="73:73">
      <c r="BU4739" s="187"/>
    </row>
    <row r="4740" spans="73:73">
      <c r="BU4740" s="187"/>
    </row>
    <row r="4741" spans="73:73">
      <c r="BU4741" s="187"/>
    </row>
    <row r="4742" spans="73:73">
      <c r="BU4742" s="187"/>
    </row>
    <row r="4743" spans="73:73">
      <c r="BU4743" s="187"/>
    </row>
    <row r="4744" spans="73:73">
      <c r="BU4744" s="187"/>
    </row>
    <row r="4745" spans="73:73">
      <c r="BU4745" s="187"/>
    </row>
    <row r="4746" spans="73:73">
      <c r="BU4746" s="187"/>
    </row>
    <row r="4747" spans="73:73">
      <c r="BU4747" s="187"/>
    </row>
    <row r="4748" spans="73:73">
      <c r="BU4748" s="187"/>
    </row>
    <row r="4749" spans="73:73">
      <c r="BU4749" s="187"/>
    </row>
    <row r="4750" spans="73:73">
      <c r="BU4750" s="187"/>
    </row>
    <row r="4751" spans="73:73">
      <c r="BU4751" s="187"/>
    </row>
    <row r="4752" spans="73:73">
      <c r="BU4752" s="187"/>
    </row>
    <row r="4753" spans="73:73">
      <c r="BU4753" s="187"/>
    </row>
    <row r="4754" spans="73:73">
      <c r="BU4754" s="187"/>
    </row>
    <row r="4755" spans="73:73">
      <c r="BU4755" s="187"/>
    </row>
    <row r="4756" spans="73:73">
      <c r="BU4756" s="187"/>
    </row>
    <row r="4757" spans="73:73">
      <c r="BU4757" s="187"/>
    </row>
    <row r="4758" spans="73:73">
      <c r="BU4758" s="187"/>
    </row>
    <row r="4759" spans="73:73">
      <c r="BU4759" s="187"/>
    </row>
    <row r="4760" spans="73:73">
      <c r="BU4760" s="187"/>
    </row>
    <row r="4761" spans="73:73">
      <c r="BU4761" s="187"/>
    </row>
    <row r="4762" spans="73:73">
      <c r="BU4762" s="187"/>
    </row>
    <row r="4763" spans="73:73">
      <c r="BU4763" s="187"/>
    </row>
    <row r="4764" spans="73:73">
      <c r="BU4764" s="187"/>
    </row>
    <row r="4765" spans="73:73">
      <c r="BU4765" s="187"/>
    </row>
    <row r="4766" spans="73:73">
      <c r="BU4766" s="187"/>
    </row>
    <row r="4767" spans="73:73">
      <c r="BU4767" s="187"/>
    </row>
    <row r="4768" spans="73:73">
      <c r="BU4768" s="187"/>
    </row>
    <row r="4769" spans="73:73">
      <c r="BU4769" s="187"/>
    </row>
    <row r="4770" spans="73:73">
      <c r="BU4770" s="187"/>
    </row>
    <row r="4771" spans="73:73">
      <c r="BU4771" s="187"/>
    </row>
    <row r="4772" spans="73:73">
      <c r="BU4772" s="187"/>
    </row>
    <row r="4773" spans="73:73">
      <c r="BU4773" s="187"/>
    </row>
    <row r="4774" spans="73:73">
      <c r="BU4774" s="187"/>
    </row>
    <row r="4775" spans="73:73">
      <c r="BU4775" s="187"/>
    </row>
    <row r="4776" spans="73:73">
      <c r="BU4776" s="187"/>
    </row>
    <row r="4777" spans="73:73">
      <c r="BU4777" s="187"/>
    </row>
    <row r="4778" spans="73:73">
      <c r="BU4778" s="187"/>
    </row>
    <row r="4779" spans="73:73">
      <c r="BU4779" s="187"/>
    </row>
    <row r="4780" spans="73:73">
      <c r="BU4780" s="187"/>
    </row>
    <row r="4781" spans="73:73">
      <c r="BU4781" s="187"/>
    </row>
    <row r="4782" spans="73:73">
      <c r="BU4782" s="187"/>
    </row>
    <row r="4783" spans="73:73">
      <c r="BU4783" s="187"/>
    </row>
    <row r="4784" spans="73:73">
      <c r="BU4784" s="187"/>
    </row>
    <row r="4785" spans="73:73">
      <c r="BU4785" s="187"/>
    </row>
    <row r="4786" spans="73:73">
      <c r="BU4786" s="187"/>
    </row>
    <row r="4787" spans="73:73">
      <c r="BU4787" s="187"/>
    </row>
    <row r="4788" spans="73:73">
      <c r="BU4788" s="187"/>
    </row>
    <row r="4789" spans="73:73">
      <c r="BU4789" s="187"/>
    </row>
    <row r="4790" spans="73:73">
      <c r="BU4790" s="187"/>
    </row>
    <row r="4791" spans="73:73">
      <c r="BU4791" s="187"/>
    </row>
    <row r="4792" spans="73:73">
      <c r="BU4792" s="187"/>
    </row>
    <row r="4793" spans="73:73">
      <c r="BU4793" s="187"/>
    </row>
    <row r="4794" spans="73:73">
      <c r="BU4794" s="187"/>
    </row>
    <row r="4795" spans="73:73">
      <c r="BU4795" s="187"/>
    </row>
    <row r="4796" spans="73:73">
      <c r="BU4796" s="187"/>
    </row>
    <row r="4797" spans="73:73">
      <c r="BU4797" s="187"/>
    </row>
    <row r="4798" spans="73:73">
      <c r="BU4798" s="187"/>
    </row>
    <row r="4799" spans="73:73">
      <c r="BU4799" s="187"/>
    </row>
    <row r="4800" spans="73:73">
      <c r="BU4800" s="187"/>
    </row>
    <row r="4801" spans="73:73">
      <c r="BU4801" s="187"/>
    </row>
    <row r="4802" spans="73:73">
      <c r="BU4802" s="187"/>
    </row>
    <row r="4803" spans="73:73">
      <c r="BU4803" s="187"/>
    </row>
    <row r="4804" spans="73:73">
      <c r="BU4804" s="187"/>
    </row>
    <row r="4805" spans="73:73">
      <c r="BU4805" s="187"/>
    </row>
    <row r="4806" spans="73:73">
      <c r="BU4806" s="187"/>
    </row>
    <row r="4807" spans="73:73">
      <c r="BU4807" s="187"/>
    </row>
    <row r="4808" spans="73:73">
      <c r="BU4808" s="187"/>
    </row>
    <row r="4809" spans="73:73">
      <c r="BU4809" s="187"/>
    </row>
    <row r="4810" spans="73:73">
      <c r="BU4810" s="187"/>
    </row>
    <row r="4811" spans="73:73">
      <c r="BU4811" s="187"/>
    </row>
    <row r="4812" spans="73:73">
      <c r="BU4812" s="187"/>
    </row>
    <row r="4813" spans="73:73">
      <c r="BU4813" s="187"/>
    </row>
    <row r="4814" spans="73:73">
      <c r="BU4814" s="187"/>
    </row>
    <row r="4815" spans="73:73">
      <c r="BU4815" s="187"/>
    </row>
    <row r="4816" spans="73:73">
      <c r="BU4816" s="187"/>
    </row>
    <row r="4817" spans="73:73">
      <c r="BU4817" s="187"/>
    </row>
    <row r="4818" spans="73:73">
      <c r="BU4818" s="187"/>
    </row>
    <row r="4819" spans="73:73">
      <c r="BU4819" s="187"/>
    </row>
    <row r="4820" spans="73:73">
      <c r="BU4820" s="187"/>
    </row>
    <row r="4821" spans="73:73">
      <c r="BU4821" s="187"/>
    </row>
    <row r="4822" spans="73:73">
      <c r="BU4822" s="187"/>
    </row>
    <row r="4823" spans="73:73">
      <c r="BU4823" s="187"/>
    </row>
    <row r="4824" spans="73:73">
      <c r="BU4824" s="187"/>
    </row>
    <row r="4825" spans="73:73">
      <c r="BU4825" s="187"/>
    </row>
    <row r="4826" spans="73:73">
      <c r="BU4826" s="187"/>
    </row>
    <row r="4827" spans="73:73">
      <c r="BU4827" s="187"/>
    </row>
    <row r="4828" spans="73:73">
      <c r="BU4828" s="187"/>
    </row>
    <row r="4829" spans="73:73">
      <c r="BU4829" s="187"/>
    </row>
    <row r="4830" spans="73:73">
      <c r="BU4830" s="187"/>
    </row>
    <row r="4831" spans="73:73">
      <c r="BU4831" s="187"/>
    </row>
    <row r="4832" spans="73:73">
      <c r="BU4832" s="187"/>
    </row>
    <row r="4833" spans="73:73">
      <c r="BU4833" s="187"/>
    </row>
    <row r="4834" spans="73:73">
      <c r="BU4834" s="187"/>
    </row>
    <row r="4835" spans="73:73">
      <c r="BU4835" s="187"/>
    </row>
    <row r="4836" spans="73:73">
      <c r="BU4836" s="187"/>
    </row>
    <row r="4837" spans="73:73">
      <c r="BU4837" s="187"/>
    </row>
    <row r="4838" spans="73:73">
      <c r="BU4838" s="187"/>
    </row>
    <row r="4839" spans="73:73">
      <c r="BU4839" s="187"/>
    </row>
    <row r="4840" spans="73:73">
      <c r="BU4840" s="187"/>
    </row>
    <row r="4841" spans="73:73">
      <c r="BU4841" s="187"/>
    </row>
    <row r="4842" spans="73:73">
      <c r="BU4842" s="187"/>
    </row>
    <row r="4843" spans="73:73">
      <c r="BU4843" s="187"/>
    </row>
    <row r="4844" spans="73:73">
      <c r="BU4844" s="187"/>
    </row>
    <row r="4845" spans="73:73">
      <c r="BU4845" s="187"/>
    </row>
    <row r="4846" spans="73:73">
      <c r="BU4846" s="187"/>
    </row>
    <row r="4847" spans="73:73">
      <c r="BU4847" s="187"/>
    </row>
    <row r="4848" spans="73:73">
      <c r="BU4848" s="187"/>
    </row>
    <row r="4849" spans="73:73">
      <c r="BU4849" s="187"/>
    </row>
    <row r="4850" spans="73:73">
      <c r="BU4850" s="187"/>
    </row>
    <row r="4851" spans="73:73">
      <c r="BU4851" s="187"/>
    </row>
    <row r="4852" spans="73:73">
      <c r="BU4852" s="187"/>
    </row>
    <row r="4853" spans="73:73">
      <c r="BU4853" s="187"/>
    </row>
    <row r="4854" spans="73:73">
      <c r="BU4854" s="187"/>
    </row>
    <row r="4855" spans="73:73">
      <c r="BU4855" s="187"/>
    </row>
    <row r="4856" spans="73:73">
      <c r="BU4856" s="187"/>
    </row>
    <row r="4857" spans="73:73">
      <c r="BU4857" s="187"/>
    </row>
    <row r="4858" spans="73:73">
      <c r="BU4858" s="187"/>
    </row>
    <row r="4859" spans="73:73">
      <c r="BU4859" s="187"/>
    </row>
    <row r="4860" spans="73:73">
      <c r="BU4860" s="187"/>
    </row>
    <row r="4861" spans="73:73">
      <c r="BU4861" s="187"/>
    </row>
    <row r="4862" spans="73:73">
      <c r="BU4862" s="187"/>
    </row>
    <row r="4863" spans="73:73">
      <c r="BU4863" s="187"/>
    </row>
    <row r="4864" spans="73:73">
      <c r="BU4864" s="187"/>
    </row>
    <row r="4865" spans="73:73">
      <c r="BU4865" s="187"/>
    </row>
    <row r="4866" spans="73:73">
      <c r="BU4866" s="187"/>
    </row>
    <row r="4867" spans="73:73">
      <c r="BU4867" s="187"/>
    </row>
    <row r="4868" spans="73:73">
      <c r="BU4868" s="187"/>
    </row>
    <row r="4869" spans="73:73">
      <c r="BU4869" s="187"/>
    </row>
    <row r="4870" spans="73:73">
      <c r="BU4870" s="187"/>
    </row>
    <row r="4871" spans="73:73">
      <c r="BU4871" s="187"/>
    </row>
    <row r="4872" spans="73:73">
      <c r="BU4872" s="187"/>
    </row>
    <row r="4873" spans="73:73">
      <c r="BU4873" s="187"/>
    </row>
    <row r="4874" spans="73:73">
      <c r="BU4874" s="187"/>
    </row>
    <row r="4875" spans="73:73">
      <c r="BU4875" s="187"/>
    </row>
    <row r="4876" spans="73:73">
      <c r="BU4876" s="187"/>
    </row>
    <row r="4877" spans="73:73">
      <c r="BU4877" s="187"/>
    </row>
    <row r="4878" spans="73:73">
      <c r="BU4878" s="187"/>
    </row>
    <row r="4879" spans="73:73">
      <c r="BU4879" s="187"/>
    </row>
    <row r="4880" spans="73:73">
      <c r="BU4880" s="187"/>
    </row>
    <row r="4881" spans="73:73">
      <c r="BU4881" s="187"/>
    </row>
    <row r="4882" spans="73:73">
      <c r="BU4882" s="187"/>
    </row>
    <row r="4883" spans="73:73">
      <c r="BU4883" s="187"/>
    </row>
    <row r="4884" spans="73:73">
      <c r="BU4884" s="187"/>
    </row>
    <row r="4885" spans="73:73">
      <c r="BU4885" s="187"/>
    </row>
    <row r="4886" spans="73:73">
      <c r="BU4886" s="187"/>
    </row>
    <row r="4887" spans="73:73">
      <c r="BU4887" s="187"/>
    </row>
    <row r="4888" spans="73:73">
      <c r="BU4888" s="187"/>
    </row>
    <row r="4889" spans="73:73">
      <c r="BU4889" s="187"/>
    </row>
    <row r="4890" spans="73:73">
      <c r="BU4890" s="187"/>
    </row>
    <row r="4891" spans="73:73">
      <c r="BU4891" s="187"/>
    </row>
    <row r="4892" spans="73:73">
      <c r="BU4892" s="187"/>
    </row>
    <row r="4893" spans="73:73">
      <c r="BU4893" s="187"/>
    </row>
    <row r="4894" spans="73:73">
      <c r="BU4894" s="187"/>
    </row>
    <row r="4895" spans="73:73">
      <c r="BU4895" s="187"/>
    </row>
    <row r="4896" spans="73:73">
      <c r="BU4896" s="187"/>
    </row>
    <row r="4897" spans="73:73">
      <c r="BU4897" s="187"/>
    </row>
    <row r="4898" spans="73:73">
      <c r="BU4898" s="187"/>
    </row>
    <row r="4899" spans="73:73">
      <c r="BU4899" s="187"/>
    </row>
    <row r="4900" spans="73:73">
      <c r="BU4900" s="187"/>
    </row>
    <row r="4901" spans="73:73">
      <c r="BU4901" s="187"/>
    </row>
    <row r="4902" spans="73:73">
      <c r="BU4902" s="187"/>
    </row>
    <row r="4903" spans="73:73">
      <c r="BU4903" s="187"/>
    </row>
    <row r="4904" spans="73:73">
      <c r="BU4904" s="187"/>
    </row>
    <row r="4905" spans="73:73">
      <c r="BU4905" s="187"/>
    </row>
    <row r="4906" spans="73:73">
      <c r="BU4906" s="187"/>
    </row>
    <row r="4907" spans="73:73">
      <c r="BU4907" s="187"/>
    </row>
    <row r="4908" spans="73:73">
      <c r="BU4908" s="187"/>
    </row>
    <row r="4909" spans="73:73">
      <c r="BU4909" s="187"/>
    </row>
    <row r="4910" spans="73:73">
      <c r="BU4910" s="187"/>
    </row>
    <row r="4911" spans="73:73">
      <c r="BU4911" s="187"/>
    </row>
    <row r="4912" spans="73:73">
      <c r="BU4912" s="187"/>
    </row>
    <row r="4913" spans="73:73">
      <c r="BU4913" s="187"/>
    </row>
    <row r="4914" spans="73:73">
      <c r="BU4914" s="187"/>
    </row>
    <row r="4915" spans="73:73">
      <c r="BU4915" s="187"/>
    </row>
    <row r="4916" spans="73:73">
      <c r="BU4916" s="187"/>
    </row>
    <row r="4917" spans="73:73">
      <c r="BU4917" s="187"/>
    </row>
    <row r="4918" spans="73:73">
      <c r="BU4918" s="187"/>
    </row>
    <row r="4919" spans="73:73">
      <c r="BU4919" s="187"/>
    </row>
    <row r="4920" spans="73:73">
      <c r="BU4920" s="187"/>
    </row>
    <row r="4921" spans="73:73">
      <c r="BU4921" s="187"/>
    </row>
    <row r="4922" spans="73:73">
      <c r="BU4922" s="187"/>
    </row>
    <row r="4923" spans="73:73">
      <c r="BU4923" s="187"/>
    </row>
    <row r="4924" spans="73:73">
      <c r="BU4924" s="187"/>
    </row>
    <row r="4925" spans="73:73">
      <c r="BU4925" s="187"/>
    </row>
    <row r="4926" spans="73:73">
      <c r="BU4926" s="187"/>
    </row>
    <row r="4927" spans="73:73">
      <c r="BU4927" s="187"/>
    </row>
    <row r="4928" spans="73:73">
      <c r="BU4928" s="187"/>
    </row>
    <row r="4929" spans="73:73">
      <c r="BU4929" s="187"/>
    </row>
    <row r="4930" spans="73:73">
      <c r="BU4930" s="187"/>
    </row>
    <row r="4931" spans="73:73">
      <c r="BU4931" s="187"/>
    </row>
    <row r="4932" spans="73:73">
      <c r="BU4932" s="187"/>
    </row>
    <row r="4933" spans="73:73">
      <c r="BU4933" s="187"/>
    </row>
    <row r="4934" spans="73:73">
      <c r="BU4934" s="187"/>
    </row>
    <row r="4935" spans="73:73">
      <c r="BU4935" s="187"/>
    </row>
    <row r="4936" spans="73:73">
      <c r="BU4936" s="187"/>
    </row>
    <row r="4937" spans="73:73">
      <c r="BU4937" s="187"/>
    </row>
    <row r="4938" spans="73:73">
      <c r="BU4938" s="187"/>
    </row>
    <row r="4939" spans="73:73">
      <c r="BU4939" s="187"/>
    </row>
    <row r="4940" spans="73:73">
      <c r="BU4940" s="187"/>
    </row>
    <row r="4941" spans="73:73">
      <c r="BU4941" s="187"/>
    </row>
    <row r="4942" spans="73:73">
      <c r="BU4942" s="187"/>
    </row>
    <row r="4943" spans="73:73">
      <c r="BU4943" s="187"/>
    </row>
    <row r="4944" spans="73:73">
      <c r="BU4944" s="187"/>
    </row>
    <row r="4945" spans="73:73">
      <c r="BU4945" s="187"/>
    </row>
    <row r="4946" spans="73:73">
      <c r="BU4946" s="187"/>
    </row>
    <row r="4947" spans="73:73">
      <c r="BU4947" s="187"/>
    </row>
    <row r="4948" spans="73:73">
      <c r="BU4948" s="187"/>
    </row>
    <row r="4949" spans="73:73">
      <c r="BU4949" s="187"/>
    </row>
    <row r="4950" spans="73:73">
      <c r="BU4950" s="187"/>
    </row>
    <row r="4951" spans="73:73">
      <c r="BU4951" s="187"/>
    </row>
    <row r="4952" spans="73:73">
      <c r="BU4952" s="187"/>
    </row>
    <row r="4953" spans="73:73">
      <c r="BU4953" s="187"/>
    </row>
    <row r="4954" spans="73:73">
      <c r="BU4954" s="187"/>
    </row>
    <row r="4955" spans="73:73">
      <c r="BU4955" s="187"/>
    </row>
    <row r="4956" spans="73:73">
      <c r="BU4956" s="187"/>
    </row>
    <row r="4957" spans="73:73">
      <c r="BU4957" s="187"/>
    </row>
    <row r="4958" spans="73:73">
      <c r="BU4958" s="187"/>
    </row>
    <row r="4959" spans="73:73">
      <c r="BU4959" s="187"/>
    </row>
    <row r="4960" spans="73:73">
      <c r="BU4960" s="187"/>
    </row>
    <row r="4961" spans="73:73">
      <c r="BU4961" s="187"/>
    </row>
    <row r="4962" spans="73:73">
      <c r="BU4962" s="187"/>
    </row>
    <row r="4963" spans="73:73">
      <c r="BU4963" s="187"/>
    </row>
    <row r="4964" spans="73:73">
      <c r="BU4964" s="187"/>
    </row>
    <row r="4965" spans="73:73">
      <c r="BU4965" s="187"/>
    </row>
    <row r="4966" spans="73:73">
      <c r="BU4966" s="187"/>
    </row>
    <row r="4967" spans="73:73">
      <c r="BU4967" s="187"/>
    </row>
    <row r="4968" spans="73:73">
      <c r="BU4968" s="187"/>
    </row>
    <row r="4969" spans="73:73">
      <c r="BU4969" s="187"/>
    </row>
    <row r="4970" spans="73:73">
      <c r="BU4970" s="187"/>
    </row>
    <row r="4971" spans="73:73">
      <c r="BU4971" s="187"/>
    </row>
    <row r="4972" spans="73:73">
      <c r="BU4972" s="187"/>
    </row>
    <row r="4973" spans="73:73">
      <c r="BU4973" s="187"/>
    </row>
    <row r="4974" spans="73:73">
      <c r="BU4974" s="187"/>
    </row>
    <row r="4975" spans="73:73">
      <c r="BU4975" s="187"/>
    </row>
    <row r="4976" spans="73:73">
      <c r="BU4976" s="187"/>
    </row>
    <row r="4977" spans="73:73">
      <c r="BU4977" s="187"/>
    </row>
    <row r="4978" spans="73:73">
      <c r="BU4978" s="187"/>
    </row>
    <row r="4979" spans="73:73">
      <c r="BU4979" s="187"/>
    </row>
    <row r="4980" spans="73:73">
      <c r="BU4980" s="187"/>
    </row>
    <row r="4981" spans="73:73">
      <c r="BU4981" s="187"/>
    </row>
    <row r="4982" spans="73:73">
      <c r="BU4982" s="187"/>
    </row>
    <row r="4983" spans="73:73">
      <c r="BU4983" s="187"/>
    </row>
    <row r="4984" spans="73:73">
      <c r="BU4984" s="187"/>
    </row>
    <row r="4985" spans="73:73">
      <c r="BU4985" s="187"/>
    </row>
    <row r="4986" spans="73:73">
      <c r="BU4986" s="187"/>
    </row>
    <row r="4987" spans="73:73">
      <c r="BU4987" s="187"/>
    </row>
    <row r="4988" spans="73:73">
      <c r="BU4988" s="187"/>
    </row>
    <row r="4989" spans="73:73">
      <c r="BU4989" s="187"/>
    </row>
    <row r="4990" spans="73:73">
      <c r="BU4990" s="187"/>
    </row>
    <row r="4991" spans="73:73">
      <c r="BU4991" s="187"/>
    </row>
    <row r="4992" spans="73:73">
      <c r="BU4992" s="187"/>
    </row>
    <row r="4993" spans="73:73">
      <c r="BU4993" s="187"/>
    </row>
    <row r="4994" spans="73:73">
      <c r="BU4994" s="187"/>
    </row>
    <row r="4995" spans="73:73">
      <c r="BU4995" s="187"/>
    </row>
    <row r="4996" spans="73:73">
      <c r="BU4996" s="187"/>
    </row>
    <row r="4997" spans="73:73">
      <c r="BU4997" s="187"/>
    </row>
    <row r="4998" spans="73:73">
      <c r="BU4998" s="187"/>
    </row>
    <row r="4999" spans="73:73">
      <c r="BU4999" s="187"/>
    </row>
    <row r="5000" spans="73:73">
      <c r="BU5000" s="187"/>
    </row>
    <row r="5001" spans="73:73">
      <c r="BU5001" s="187"/>
    </row>
    <row r="5002" spans="73:73">
      <c r="BU5002" s="187"/>
    </row>
    <row r="5003" spans="73:73">
      <c r="BU5003" s="187"/>
    </row>
    <row r="5004" spans="73:73">
      <c r="BU5004" s="187"/>
    </row>
    <row r="5005" spans="73:73">
      <c r="BU5005" s="187"/>
    </row>
    <row r="5006" spans="73:73">
      <c r="BU5006" s="187"/>
    </row>
    <row r="5007" spans="73:73">
      <c r="BU5007" s="187"/>
    </row>
    <row r="5008" spans="73:73">
      <c r="BU5008" s="187"/>
    </row>
    <row r="5009" spans="73:73">
      <c r="BU5009" s="187"/>
    </row>
    <row r="5010" spans="73:73">
      <c r="BU5010" s="187"/>
    </row>
    <row r="5011" spans="73:73">
      <c r="BU5011" s="187"/>
    </row>
    <row r="5012" spans="73:73">
      <c r="BU5012" s="187"/>
    </row>
    <row r="5013" spans="73:73">
      <c r="BU5013" s="187"/>
    </row>
    <row r="5014" spans="73:73">
      <c r="BU5014" s="187"/>
    </row>
    <row r="5015" spans="73:73">
      <c r="BU5015" s="187"/>
    </row>
    <row r="5016" spans="73:73">
      <c r="BU5016" s="187"/>
    </row>
    <row r="5017" spans="73:73">
      <c r="BU5017" s="187"/>
    </row>
    <row r="5018" spans="73:73">
      <c r="BU5018" s="187"/>
    </row>
    <row r="5019" spans="73:73">
      <c r="BU5019" s="187"/>
    </row>
    <row r="5020" spans="73:73">
      <c r="BU5020" s="187"/>
    </row>
    <row r="5021" spans="73:73">
      <c r="BU5021" s="187"/>
    </row>
    <row r="5022" spans="73:73">
      <c r="BU5022" s="187"/>
    </row>
    <row r="5023" spans="73:73">
      <c r="BU5023" s="187"/>
    </row>
    <row r="5024" spans="73:73">
      <c r="BU5024" s="187"/>
    </row>
    <row r="5025" spans="73:73">
      <c r="BU5025" s="187"/>
    </row>
    <row r="5026" spans="73:73">
      <c r="BU5026" s="187"/>
    </row>
    <row r="5027" spans="73:73">
      <c r="BU5027" s="187"/>
    </row>
    <row r="5028" spans="73:73">
      <c r="BU5028" s="187"/>
    </row>
    <row r="5029" spans="73:73">
      <c r="BU5029" s="187"/>
    </row>
    <row r="5030" spans="73:73">
      <c r="BU5030" s="187"/>
    </row>
    <row r="5031" spans="73:73">
      <c r="BU5031" s="187"/>
    </row>
    <row r="5032" spans="73:73">
      <c r="BU5032" s="187"/>
    </row>
    <row r="5033" spans="73:73">
      <c r="BU5033" s="187"/>
    </row>
    <row r="5034" spans="73:73">
      <c r="BU5034" s="187"/>
    </row>
    <row r="5035" spans="73:73">
      <c r="BU5035" s="187"/>
    </row>
    <row r="5036" spans="73:73">
      <c r="BU5036" s="187"/>
    </row>
    <row r="5037" spans="73:73">
      <c r="BU5037" s="187"/>
    </row>
    <row r="5038" spans="73:73">
      <c r="BU5038" s="187"/>
    </row>
    <row r="5039" spans="73:73">
      <c r="BU5039" s="187"/>
    </row>
    <row r="5040" spans="73:73">
      <c r="BU5040" s="187"/>
    </row>
    <row r="5041" spans="73:73">
      <c r="BU5041" s="187"/>
    </row>
    <row r="5042" spans="73:73">
      <c r="BU5042" s="187"/>
    </row>
    <row r="5043" spans="73:73">
      <c r="BU5043" s="187"/>
    </row>
    <row r="5044" spans="73:73">
      <c r="BU5044" s="187"/>
    </row>
    <row r="5045" spans="73:73">
      <c r="BU5045" s="187"/>
    </row>
    <row r="5046" spans="73:73">
      <c r="BU5046" s="187"/>
    </row>
    <row r="5047" spans="73:73">
      <c r="BU5047" s="187"/>
    </row>
    <row r="5048" spans="73:73">
      <c r="BU5048" s="187"/>
    </row>
    <row r="5049" spans="73:73">
      <c r="BU5049" s="187"/>
    </row>
    <row r="5050" spans="73:73">
      <c r="BU5050" s="187"/>
    </row>
    <row r="5051" spans="73:73">
      <c r="BU5051" s="187"/>
    </row>
    <row r="5052" spans="73:73">
      <c r="BU5052" s="187"/>
    </row>
    <row r="5053" spans="73:73">
      <c r="BU5053" s="187"/>
    </row>
    <row r="5054" spans="73:73">
      <c r="BU5054" s="187"/>
    </row>
    <row r="5055" spans="73:73">
      <c r="BU5055" s="187"/>
    </row>
    <row r="5056" spans="73:73">
      <c r="BU5056" s="187"/>
    </row>
    <row r="5057" spans="73:73">
      <c r="BU5057" s="187"/>
    </row>
    <row r="5058" spans="73:73">
      <c r="BU5058" s="187"/>
    </row>
    <row r="5059" spans="73:73">
      <c r="BU5059" s="187"/>
    </row>
    <row r="5060" spans="73:73">
      <c r="BU5060" s="187"/>
    </row>
    <row r="5061" spans="73:73">
      <c r="BU5061" s="187"/>
    </row>
    <row r="5062" spans="73:73">
      <c r="BU5062" s="187"/>
    </row>
    <row r="5063" spans="73:73">
      <c r="BU5063" s="187"/>
    </row>
    <row r="5064" spans="73:73">
      <c r="BU5064" s="187"/>
    </row>
    <row r="5065" spans="73:73">
      <c r="BU5065" s="187"/>
    </row>
    <row r="5066" spans="73:73">
      <c r="BU5066" s="187"/>
    </row>
    <row r="5067" spans="73:73">
      <c r="BU5067" s="187"/>
    </row>
    <row r="5068" spans="73:73">
      <c r="BU5068" s="187"/>
    </row>
    <row r="5069" spans="73:73">
      <c r="BU5069" s="187"/>
    </row>
    <row r="5070" spans="73:73">
      <c r="BU5070" s="187"/>
    </row>
    <row r="5071" spans="73:73">
      <c r="BU5071" s="187"/>
    </row>
    <row r="5072" spans="73:73">
      <c r="BU5072" s="187"/>
    </row>
    <row r="5073" spans="73:73">
      <c r="BU5073" s="187"/>
    </row>
    <row r="5074" spans="73:73">
      <c r="BU5074" s="187"/>
    </row>
    <row r="5075" spans="73:73">
      <c r="BU5075" s="187"/>
    </row>
    <row r="5076" spans="73:73">
      <c r="BU5076" s="187"/>
    </row>
    <row r="5077" spans="73:73">
      <c r="BU5077" s="187"/>
    </row>
    <row r="5078" spans="73:73">
      <c r="BU5078" s="187"/>
    </row>
    <row r="5079" spans="73:73">
      <c r="BU5079" s="187"/>
    </row>
    <row r="5080" spans="73:73">
      <c r="BU5080" s="187"/>
    </row>
    <row r="5081" spans="73:73">
      <c r="BU5081" s="187"/>
    </row>
    <row r="5082" spans="73:73">
      <c r="BU5082" s="187"/>
    </row>
    <row r="5083" spans="73:73">
      <c r="BU5083" s="187"/>
    </row>
    <row r="5084" spans="73:73">
      <c r="BU5084" s="187"/>
    </row>
    <row r="5085" spans="73:73">
      <c r="BU5085" s="187"/>
    </row>
    <row r="5086" spans="73:73">
      <c r="BU5086" s="187"/>
    </row>
    <row r="5087" spans="73:73">
      <c r="BU5087" s="187"/>
    </row>
    <row r="5088" spans="73:73">
      <c r="BU5088" s="187"/>
    </row>
    <row r="5089" spans="73:73">
      <c r="BU5089" s="187"/>
    </row>
    <row r="5090" spans="73:73">
      <c r="BU5090" s="187"/>
    </row>
    <row r="5091" spans="73:73">
      <c r="BU5091" s="187"/>
    </row>
    <row r="5092" spans="73:73">
      <c r="BU5092" s="187"/>
    </row>
    <row r="5093" spans="73:73">
      <c r="BU5093" s="187"/>
    </row>
    <row r="5094" spans="73:73">
      <c r="BU5094" s="187"/>
    </row>
    <row r="5095" spans="73:73">
      <c r="BU5095" s="187"/>
    </row>
    <row r="5096" spans="73:73">
      <c r="BU5096" s="187"/>
    </row>
    <row r="5097" spans="73:73">
      <c r="BU5097" s="187"/>
    </row>
    <row r="5098" spans="73:73">
      <c r="BU5098" s="187"/>
    </row>
    <row r="5099" spans="73:73">
      <c r="BU5099" s="187"/>
    </row>
    <row r="5100" spans="73:73">
      <c r="BU5100" s="187"/>
    </row>
    <row r="5101" spans="73:73">
      <c r="BU5101" s="187"/>
    </row>
    <row r="5102" spans="73:73">
      <c r="BU5102" s="187"/>
    </row>
    <row r="5103" spans="73:73">
      <c r="BU5103" s="187"/>
    </row>
    <row r="5104" spans="73:73">
      <c r="BU5104" s="187"/>
    </row>
    <row r="5105" spans="73:73">
      <c r="BU5105" s="187"/>
    </row>
    <row r="5106" spans="73:73">
      <c r="BU5106" s="187"/>
    </row>
    <row r="5107" spans="73:73">
      <c r="BU5107" s="187"/>
    </row>
    <row r="5108" spans="73:73">
      <c r="BU5108" s="187"/>
    </row>
    <row r="5109" spans="73:73">
      <c r="BU5109" s="187"/>
    </row>
    <row r="5110" spans="73:73">
      <c r="BU5110" s="187"/>
    </row>
    <row r="5111" spans="73:73">
      <c r="BU5111" s="187"/>
    </row>
    <row r="5112" spans="73:73">
      <c r="BU5112" s="187"/>
    </row>
    <row r="5113" spans="73:73">
      <c r="BU5113" s="187"/>
    </row>
    <row r="5114" spans="73:73">
      <c r="BU5114" s="187"/>
    </row>
    <row r="5115" spans="73:73">
      <c r="BU5115" s="187"/>
    </row>
    <row r="5116" spans="73:73">
      <c r="BU5116" s="187"/>
    </row>
    <row r="5117" spans="73:73">
      <c r="BU5117" s="187"/>
    </row>
    <row r="5118" spans="73:73">
      <c r="BU5118" s="187"/>
    </row>
    <row r="5119" spans="73:73">
      <c r="BU5119" s="187"/>
    </row>
    <row r="5120" spans="73:73">
      <c r="BU5120" s="187"/>
    </row>
    <row r="5121" spans="73:73">
      <c r="BU5121" s="187"/>
    </row>
    <row r="5122" spans="73:73">
      <c r="BU5122" s="187"/>
    </row>
    <row r="5123" spans="73:73">
      <c r="BU5123" s="187"/>
    </row>
    <row r="5124" spans="73:73">
      <c r="BU5124" s="187"/>
    </row>
    <row r="5125" spans="73:73">
      <c r="BU5125" s="187"/>
    </row>
    <row r="5126" spans="73:73">
      <c r="BU5126" s="187"/>
    </row>
    <row r="5127" spans="73:73">
      <c r="BU5127" s="187"/>
    </row>
    <row r="5128" spans="73:73">
      <c r="BU5128" s="187"/>
    </row>
    <row r="5129" spans="73:73">
      <c r="BU5129" s="187"/>
    </row>
    <row r="5130" spans="73:73">
      <c r="BU5130" s="187"/>
    </row>
    <row r="5131" spans="73:73">
      <c r="BU5131" s="187"/>
    </row>
    <row r="5132" spans="73:73">
      <c r="BU5132" s="187"/>
    </row>
    <row r="5133" spans="73:73">
      <c r="BU5133" s="187"/>
    </row>
    <row r="5134" spans="73:73">
      <c r="BU5134" s="187"/>
    </row>
    <row r="5135" spans="73:73">
      <c r="BU5135" s="187"/>
    </row>
    <row r="5136" spans="73:73">
      <c r="BU5136" s="187"/>
    </row>
    <row r="5137" spans="73:73">
      <c r="BU5137" s="187"/>
    </row>
    <row r="5138" spans="73:73">
      <c r="BU5138" s="187"/>
    </row>
    <row r="5139" spans="73:73">
      <c r="BU5139" s="187"/>
    </row>
    <row r="5140" spans="73:73">
      <c r="BU5140" s="187"/>
    </row>
    <row r="5141" spans="73:73">
      <c r="BU5141" s="187"/>
    </row>
    <row r="5142" spans="73:73">
      <c r="BU5142" s="187"/>
    </row>
    <row r="5143" spans="73:73">
      <c r="BU5143" s="187"/>
    </row>
    <row r="5144" spans="73:73">
      <c r="BU5144" s="187"/>
    </row>
    <row r="5145" spans="73:73">
      <c r="BU5145" s="187"/>
    </row>
    <row r="5146" spans="73:73">
      <c r="BU5146" s="187"/>
    </row>
    <row r="5147" spans="73:73">
      <c r="BU5147" s="187"/>
    </row>
    <row r="5148" spans="73:73">
      <c r="BU5148" s="187"/>
    </row>
    <row r="5149" spans="73:73">
      <c r="BU5149" s="187"/>
    </row>
    <row r="5150" spans="73:73">
      <c r="BU5150" s="187"/>
    </row>
    <row r="5151" spans="73:73">
      <c r="BU5151" s="187"/>
    </row>
    <row r="5152" spans="73:73">
      <c r="BU5152" s="187"/>
    </row>
    <row r="5153" spans="73:73">
      <c r="BU5153" s="187"/>
    </row>
    <row r="5154" spans="73:73">
      <c r="BU5154" s="187"/>
    </row>
    <row r="5155" spans="73:73">
      <c r="BU5155" s="187"/>
    </row>
    <row r="5156" spans="73:73">
      <c r="BU5156" s="187"/>
    </row>
    <row r="5157" spans="73:73">
      <c r="BU5157" s="187"/>
    </row>
    <row r="5158" spans="73:73">
      <c r="BU5158" s="187"/>
    </row>
    <row r="5159" spans="73:73">
      <c r="BU5159" s="187"/>
    </row>
    <row r="5160" spans="73:73">
      <c r="BU5160" s="187"/>
    </row>
    <row r="5161" spans="73:73">
      <c r="BU5161" s="187"/>
    </row>
    <row r="5162" spans="73:73">
      <c r="BU5162" s="187"/>
    </row>
    <row r="5163" spans="73:73">
      <c r="BU5163" s="187"/>
    </row>
    <row r="5164" spans="73:73">
      <c r="BU5164" s="187"/>
    </row>
    <row r="5165" spans="73:73">
      <c r="BU5165" s="187"/>
    </row>
    <row r="5166" spans="73:73">
      <c r="BU5166" s="187"/>
    </row>
    <row r="5167" spans="73:73">
      <c r="BU5167" s="187"/>
    </row>
    <row r="5168" spans="73:73">
      <c r="BU5168" s="187"/>
    </row>
    <row r="5169" spans="73:73">
      <c r="BU5169" s="187"/>
    </row>
    <row r="5170" spans="73:73">
      <c r="BU5170" s="187"/>
    </row>
    <row r="5171" spans="73:73">
      <c r="BU5171" s="187"/>
    </row>
    <row r="5172" spans="73:73">
      <c r="BU5172" s="187"/>
    </row>
    <row r="5173" spans="73:73">
      <c r="BU5173" s="187"/>
    </row>
    <row r="5174" spans="73:73">
      <c r="BU5174" s="187"/>
    </row>
    <row r="5175" spans="73:73">
      <c r="BU5175" s="187"/>
    </row>
    <row r="5176" spans="73:73">
      <c r="BU5176" s="187"/>
    </row>
    <row r="5177" spans="73:73">
      <c r="BU5177" s="187"/>
    </row>
    <row r="5178" spans="73:73">
      <c r="BU5178" s="187"/>
    </row>
    <row r="5179" spans="73:73">
      <c r="BU5179" s="187"/>
    </row>
    <row r="5180" spans="73:73">
      <c r="BU5180" s="187"/>
    </row>
    <row r="5181" spans="73:73">
      <c r="BU5181" s="187"/>
    </row>
    <row r="5182" spans="73:73">
      <c r="BU5182" s="187"/>
    </row>
    <row r="5183" spans="73:73">
      <c r="BU5183" s="187"/>
    </row>
    <row r="5184" spans="73:73">
      <c r="BU5184" s="187"/>
    </row>
    <row r="5185" spans="73:73">
      <c r="BU5185" s="187"/>
    </row>
    <row r="5186" spans="73:73">
      <c r="BU5186" s="187"/>
    </row>
    <row r="5187" spans="73:73">
      <c r="BU5187" s="187"/>
    </row>
    <row r="5188" spans="73:73">
      <c r="BU5188" s="187"/>
    </row>
    <row r="5189" spans="73:73">
      <c r="BU5189" s="187"/>
    </row>
    <row r="5190" spans="73:73">
      <c r="BU5190" s="187"/>
    </row>
    <row r="5191" spans="73:73">
      <c r="BU5191" s="187"/>
    </row>
    <row r="5192" spans="73:73">
      <c r="BU5192" s="187"/>
    </row>
    <row r="5193" spans="73:73">
      <c r="BU5193" s="187"/>
    </row>
    <row r="5194" spans="73:73">
      <c r="BU5194" s="187"/>
    </row>
    <row r="5195" spans="73:73">
      <c r="BU5195" s="187"/>
    </row>
    <row r="5196" spans="73:73">
      <c r="BU5196" s="187"/>
    </row>
    <row r="5197" spans="73:73">
      <c r="BU5197" s="187"/>
    </row>
    <row r="5198" spans="73:73">
      <c r="BU5198" s="187"/>
    </row>
    <row r="5199" spans="73:73">
      <c r="BU5199" s="187"/>
    </row>
    <row r="5200" spans="73:73">
      <c r="BU5200" s="187"/>
    </row>
    <row r="5201" spans="73:73">
      <c r="BU5201" s="187"/>
    </row>
    <row r="5202" spans="73:73">
      <c r="BU5202" s="187"/>
    </row>
    <row r="5203" spans="73:73">
      <c r="BU5203" s="187"/>
    </row>
    <row r="5204" spans="73:73">
      <c r="BU5204" s="187"/>
    </row>
    <row r="5205" spans="73:73">
      <c r="BU5205" s="187"/>
    </row>
    <row r="5206" spans="73:73">
      <c r="BU5206" s="187"/>
    </row>
    <row r="5207" spans="73:73">
      <c r="BU5207" s="187"/>
    </row>
    <row r="5208" spans="73:73">
      <c r="BU5208" s="187"/>
    </row>
    <row r="5209" spans="73:73">
      <c r="BU5209" s="187"/>
    </row>
    <row r="5210" spans="73:73">
      <c r="BU5210" s="187"/>
    </row>
    <row r="5211" spans="73:73">
      <c r="BU5211" s="187"/>
    </row>
    <row r="5212" spans="73:73">
      <c r="BU5212" s="187"/>
    </row>
    <row r="5213" spans="73:73">
      <c r="BU5213" s="187"/>
    </row>
    <row r="5214" spans="73:73">
      <c r="BU5214" s="187"/>
    </row>
    <row r="5215" spans="73:73">
      <c r="BU5215" s="187"/>
    </row>
    <row r="5216" spans="73:73">
      <c r="BU5216" s="187"/>
    </row>
    <row r="5217" spans="73:73">
      <c r="BU5217" s="187"/>
    </row>
    <row r="5218" spans="73:73">
      <c r="BU5218" s="187"/>
    </row>
    <row r="5219" spans="73:73">
      <c r="BU5219" s="187"/>
    </row>
    <row r="5220" spans="73:73">
      <c r="BU5220" s="187"/>
    </row>
    <row r="5221" spans="73:73">
      <c r="BU5221" s="187"/>
    </row>
    <row r="5222" spans="73:73">
      <c r="BU5222" s="187"/>
    </row>
    <row r="5223" spans="73:73">
      <c r="BU5223" s="187"/>
    </row>
    <row r="5224" spans="73:73">
      <c r="BU5224" s="187"/>
    </row>
    <row r="5225" spans="73:73">
      <c r="BU5225" s="187"/>
    </row>
    <row r="5226" spans="73:73">
      <c r="BU5226" s="187"/>
    </row>
    <row r="5227" spans="73:73">
      <c r="BU5227" s="187"/>
    </row>
    <row r="5228" spans="73:73">
      <c r="BU5228" s="187"/>
    </row>
    <row r="5229" spans="73:73">
      <c r="BU5229" s="187"/>
    </row>
    <row r="5230" spans="73:73">
      <c r="BU5230" s="187"/>
    </row>
    <row r="5231" spans="73:73">
      <c r="BU5231" s="187"/>
    </row>
    <row r="5232" spans="73:73">
      <c r="BU5232" s="187"/>
    </row>
    <row r="5233" spans="73:73">
      <c r="BU5233" s="187"/>
    </row>
    <row r="5234" spans="73:73">
      <c r="BU5234" s="187"/>
    </row>
    <row r="5235" spans="73:73">
      <c r="BU5235" s="187"/>
    </row>
    <row r="5236" spans="73:73">
      <c r="BU5236" s="187"/>
    </row>
    <row r="5237" spans="73:73">
      <c r="BU5237" s="187"/>
    </row>
    <row r="5238" spans="73:73">
      <c r="BU5238" s="187"/>
    </row>
    <row r="5239" spans="73:73">
      <c r="BU5239" s="187"/>
    </row>
    <row r="5240" spans="73:73">
      <c r="BU5240" s="187"/>
    </row>
    <row r="5241" spans="73:73">
      <c r="BU5241" s="187"/>
    </row>
    <row r="5242" spans="73:73">
      <c r="BU5242" s="187"/>
    </row>
    <row r="5243" spans="73:73">
      <c r="BU5243" s="187"/>
    </row>
    <row r="5244" spans="73:73">
      <c r="BU5244" s="187"/>
    </row>
    <row r="5245" spans="73:73">
      <c r="BU5245" s="187"/>
    </row>
    <row r="5246" spans="73:73">
      <c r="BU5246" s="187"/>
    </row>
    <row r="5247" spans="73:73">
      <c r="BU5247" s="187"/>
    </row>
    <row r="5248" spans="73:73">
      <c r="BU5248" s="187"/>
    </row>
    <row r="5249" spans="73:73">
      <c r="BU5249" s="187"/>
    </row>
    <row r="5250" spans="73:73">
      <c r="BU5250" s="187"/>
    </row>
    <row r="5251" spans="73:73">
      <c r="BU5251" s="187"/>
    </row>
    <row r="5252" spans="73:73">
      <c r="BU5252" s="187"/>
    </row>
    <row r="5253" spans="73:73">
      <c r="BU5253" s="187"/>
    </row>
    <row r="5254" spans="73:73">
      <c r="BU5254" s="187"/>
    </row>
    <row r="5255" spans="73:73">
      <c r="BU5255" s="187"/>
    </row>
    <row r="5256" spans="73:73">
      <c r="BU5256" s="187"/>
    </row>
    <row r="5257" spans="73:73">
      <c r="BU5257" s="187"/>
    </row>
    <row r="5258" spans="73:73">
      <c r="BU5258" s="187"/>
    </row>
    <row r="5259" spans="73:73">
      <c r="BU5259" s="187"/>
    </row>
    <row r="5260" spans="73:73">
      <c r="BU5260" s="187"/>
    </row>
    <row r="5261" spans="73:73">
      <c r="BU5261" s="187"/>
    </row>
    <row r="5262" spans="73:73">
      <c r="BU5262" s="187"/>
    </row>
    <row r="5263" spans="73:73">
      <c r="BU5263" s="187"/>
    </row>
    <row r="5264" spans="73:73">
      <c r="BU5264" s="187"/>
    </row>
    <row r="5265" spans="73:73">
      <c r="BU5265" s="187"/>
    </row>
    <row r="5266" spans="73:73">
      <c r="BU5266" s="187"/>
    </row>
    <row r="5267" spans="73:73">
      <c r="BU5267" s="187"/>
    </row>
    <row r="5268" spans="73:73">
      <c r="BU5268" s="187"/>
    </row>
    <row r="5269" spans="73:73">
      <c r="BU5269" s="187"/>
    </row>
    <row r="5270" spans="73:73">
      <c r="BU5270" s="187"/>
    </row>
    <row r="5271" spans="73:73">
      <c r="BU5271" s="187"/>
    </row>
    <row r="5272" spans="73:73">
      <c r="BU5272" s="187"/>
    </row>
    <row r="5273" spans="73:73">
      <c r="BU5273" s="187"/>
    </row>
    <row r="5274" spans="73:73">
      <c r="BU5274" s="187"/>
    </row>
    <row r="5275" spans="73:73">
      <c r="BU5275" s="187"/>
    </row>
    <row r="5276" spans="73:73">
      <c r="BU5276" s="187"/>
    </row>
    <row r="5277" spans="73:73">
      <c r="BU5277" s="187"/>
    </row>
    <row r="5278" spans="73:73">
      <c r="BU5278" s="187"/>
    </row>
    <row r="5279" spans="73:73">
      <c r="BU5279" s="187"/>
    </row>
    <row r="5280" spans="73:73">
      <c r="BU5280" s="187"/>
    </row>
    <row r="5281" spans="73:73">
      <c r="BU5281" s="187"/>
    </row>
    <row r="5282" spans="73:73">
      <c r="BU5282" s="187"/>
    </row>
    <row r="5283" spans="73:73">
      <c r="BU5283" s="187"/>
    </row>
    <row r="5284" spans="73:73">
      <c r="BU5284" s="187"/>
    </row>
    <row r="5285" spans="73:73">
      <c r="BU5285" s="187"/>
    </row>
    <row r="5286" spans="73:73">
      <c r="BU5286" s="187"/>
    </row>
    <row r="5287" spans="73:73">
      <c r="BU5287" s="187"/>
    </row>
    <row r="5288" spans="73:73">
      <c r="BU5288" s="187"/>
    </row>
    <row r="5289" spans="73:73">
      <c r="BU5289" s="187"/>
    </row>
    <row r="5290" spans="73:73">
      <c r="BU5290" s="187"/>
    </row>
    <row r="5291" spans="73:73">
      <c r="BU5291" s="187"/>
    </row>
    <row r="5292" spans="73:73">
      <c r="BU5292" s="187"/>
    </row>
    <row r="5293" spans="73:73">
      <c r="BU5293" s="187"/>
    </row>
    <row r="5294" spans="73:73">
      <c r="BU5294" s="187"/>
    </row>
    <row r="5295" spans="73:73">
      <c r="BU5295" s="187"/>
    </row>
    <row r="5296" spans="73:73">
      <c r="BU5296" s="187"/>
    </row>
    <row r="5297" spans="73:73">
      <c r="BU5297" s="187"/>
    </row>
    <row r="5298" spans="73:73">
      <c r="BU5298" s="187"/>
    </row>
    <row r="5299" spans="73:73">
      <c r="BU5299" s="187"/>
    </row>
    <row r="5300" spans="73:73">
      <c r="BU5300" s="187"/>
    </row>
    <row r="5301" spans="73:73">
      <c r="BU5301" s="187"/>
    </row>
    <row r="5302" spans="73:73">
      <c r="BU5302" s="187"/>
    </row>
    <row r="5303" spans="73:73">
      <c r="BU5303" s="187"/>
    </row>
    <row r="5304" spans="73:73">
      <c r="BU5304" s="187"/>
    </row>
    <row r="5305" spans="73:73">
      <c r="BU5305" s="187"/>
    </row>
    <row r="5306" spans="73:73">
      <c r="BU5306" s="187"/>
    </row>
    <row r="5307" spans="73:73">
      <c r="BU5307" s="187"/>
    </row>
    <row r="5308" spans="73:73">
      <c r="BU5308" s="187"/>
    </row>
    <row r="5309" spans="73:73">
      <c r="BU5309" s="187"/>
    </row>
    <row r="5310" spans="73:73">
      <c r="BU5310" s="187"/>
    </row>
    <row r="5311" spans="73:73">
      <c r="BU5311" s="187"/>
    </row>
    <row r="5312" spans="73:73">
      <c r="BU5312" s="187"/>
    </row>
    <row r="5313" spans="73:73">
      <c r="BU5313" s="187"/>
    </row>
    <row r="5314" spans="73:73">
      <c r="BU5314" s="187"/>
    </row>
    <row r="5315" spans="73:73">
      <c r="BU5315" s="187"/>
    </row>
    <row r="5316" spans="73:73">
      <c r="BU5316" s="187"/>
    </row>
    <row r="5317" spans="73:73">
      <c r="BU5317" s="187"/>
    </row>
    <row r="5318" spans="73:73">
      <c r="BU5318" s="187"/>
    </row>
    <row r="5319" spans="73:73">
      <c r="BU5319" s="187"/>
    </row>
    <row r="5320" spans="73:73">
      <c r="BU5320" s="187"/>
    </row>
    <row r="5321" spans="73:73">
      <c r="BU5321" s="187"/>
    </row>
    <row r="5322" spans="73:73">
      <c r="BU5322" s="187"/>
    </row>
    <row r="5323" spans="73:73">
      <c r="BU5323" s="187"/>
    </row>
    <row r="5324" spans="73:73">
      <c r="BU5324" s="187"/>
    </row>
    <row r="5325" spans="73:73">
      <c r="BU5325" s="187"/>
    </row>
    <row r="5326" spans="73:73">
      <c r="BU5326" s="187"/>
    </row>
    <row r="5327" spans="73:73">
      <c r="BU5327" s="187"/>
    </row>
    <row r="5328" spans="73:73">
      <c r="BU5328" s="187"/>
    </row>
    <row r="5329" spans="73:73">
      <c r="BU5329" s="187"/>
    </row>
    <row r="5330" spans="73:73">
      <c r="BU5330" s="187"/>
    </row>
    <row r="5331" spans="73:73">
      <c r="BU5331" s="187"/>
    </row>
    <row r="5332" spans="73:73">
      <c r="BU5332" s="187"/>
    </row>
    <row r="5333" spans="73:73">
      <c r="BU5333" s="187"/>
    </row>
    <row r="5334" spans="73:73">
      <c r="BU5334" s="187"/>
    </row>
    <row r="5335" spans="73:73">
      <c r="BU5335" s="187"/>
    </row>
    <row r="5336" spans="73:73">
      <c r="BU5336" s="187"/>
    </row>
    <row r="5337" spans="73:73">
      <c r="BU5337" s="187"/>
    </row>
    <row r="5338" spans="73:73">
      <c r="BU5338" s="187"/>
    </row>
    <row r="5339" spans="73:73">
      <c r="BU5339" s="187"/>
    </row>
    <row r="5340" spans="73:73">
      <c r="BU5340" s="187"/>
    </row>
    <row r="5341" spans="73:73">
      <c r="BU5341" s="187"/>
    </row>
    <row r="5342" spans="73:73">
      <c r="BU5342" s="187"/>
    </row>
    <row r="5343" spans="73:73">
      <c r="BU5343" s="187"/>
    </row>
    <row r="5344" spans="73:73">
      <c r="BU5344" s="187"/>
    </row>
    <row r="5345" spans="73:73">
      <c r="BU5345" s="187"/>
    </row>
    <row r="5346" spans="73:73">
      <c r="BU5346" s="187"/>
    </row>
    <row r="5347" spans="73:73">
      <c r="BU5347" s="187"/>
    </row>
    <row r="5348" spans="73:73">
      <c r="BU5348" s="187"/>
    </row>
    <row r="5349" spans="73:73">
      <c r="BU5349" s="187"/>
    </row>
    <row r="5350" spans="73:73">
      <c r="BU5350" s="187"/>
    </row>
    <row r="5351" spans="73:73">
      <c r="BU5351" s="187"/>
    </row>
    <row r="5352" spans="73:73">
      <c r="BU5352" s="187"/>
    </row>
    <row r="5353" spans="73:73">
      <c r="BU5353" s="187"/>
    </row>
    <row r="5354" spans="73:73">
      <c r="BU5354" s="187"/>
    </row>
    <row r="5355" spans="73:73">
      <c r="BU5355" s="187"/>
    </row>
    <row r="5356" spans="73:73">
      <c r="BU5356" s="187"/>
    </row>
    <row r="5357" spans="73:73">
      <c r="BU5357" s="187"/>
    </row>
    <row r="5358" spans="73:73">
      <c r="BU5358" s="187"/>
    </row>
    <row r="5359" spans="73:73">
      <c r="BU5359" s="187"/>
    </row>
    <row r="5360" spans="73:73">
      <c r="BU5360" s="187"/>
    </row>
    <row r="5361" spans="73:73">
      <c r="BU5361" s="187"/>
    </row>
    <row r="5362" spans="73:73">
      <c r="BU5362" s="187"/>
    </row>
    <row r="5363" spans="73:73">
      <c r="BU5363" s="187"/>
    </row>
    <row r="5364" spans="73:73">
      <c r="BU5364" s="187"/>
    </row>
    <row r="5365" spans="73:73">
      <c r="BU5365" s="187"/>
    </row>
    <row r="5366" spans="73:73">
      <c r="BU5366" s="187"/>
    </row>
    <row r="5367" spans="73:73">
      <c r="BU5367" s="187"/>
    </row>
    <row r="5368" spans="73:73">
      <c r="BU5368" s="187"/>
    </row>
    <row r="5369" spans="73:73">
      <c r="BU5369" s="187"/>
    </row>
    <row r="5370" spans="73:73">
      <c r="BU5370" s="187"/>
    </row>
    <row r="5371" spans="73:73">
      <c r="BU5371" s="187"/>
    </row>
    <row r="5372" spans="73:73">
      <c r="BU5372" s="187"/>
    </row>
    <row r="5373" spans="73:73">
      <c r="BU5373" s="187"/>
    </row>
    <row r="5374" spans="73:73">
      <c r="BU5374" s="187"/>
    </row>
    <row r="5375" spans="73:73">
      <c r="BU5375" s="187"/>
    </row>
    <row r="5376" spans="73:73">
      <c r="BU5376" s="187"/>
    </row>
    <row r="5377" spans="73:73">
      <c r="BU5377" s="187"/>
    </row>
    <row r="5378" spans="73:73">
      <c r="BU5378" s="187"/>
    </row>
    <row r="5379" spans="73:73">
      <c r="BU5379" s="187"/>
    </row>
    <row r="5380" spans="73:73">
      <c r="BU5380" s="187"/>
    </row>
    <row r="5381" spans="73:73">
      <c r="BU5381" s="187"/>
    </row>
    <row r="5382" spans="73:73">
      <c r="BU5382" s="187"/>
    </row>
    <row r="5383" spans="73:73">
      <c r="BU5383" s="187"/>
    </row>
    <row r="5384" spans="73:73">
      <c r="BU5384" s="187"/>
    </row>
    <row r="5385" spans="73:73">
      <c r="BU5385" s="187"/>
    </row>
    <row r="5386" spans="73:73">
      <c r="BU5386" s="187"/>
    </row>
    <row r="5387" spans="73:73">
      <c r="BU5387" s="187"/>
    </row>
    <row r="5388" spans="73:73">
      <c r="BU5388" s="187"/>
    </row>
    <row r="5389" spans="73:73">
      <c r="BU5389" s="187"/>
    </row>
    <row r="5390" spans="73:73">
      <c r="BU5390" s="187"/>
    </row>
    <row r="5391" spans="73:73">
      <c r="BU5391" s="187"/>
    </row>
    <row r="5392" spans="73:73">
      <c r="BU5392" s="187"/>
    </row>
    <row r="5393" spans="73:73">
      <c r="BU5393" s="187"/>
    </row>
    <row r="5394" spans="73:73">
      <c r="BU5394" s="187"/>
    </row>
    <row r="5395" spans="73:73">
      <c r="BU5395" s="187"/>
    </row>
    <row r="5396" spans="73:73">
      <c r="BU5396" s="187"/>
    </row>
    <row r="5397" spans="73:73">
      <c r="BU5397" s="187"/>
    </row>
    <row r="5398" spans="73:73">
      <c r="BU5398" s="187"/>
    </row>
    <row r="5399" spans="73:73">
      <c r="BU5399" s="187"/>
    </row>
    <row r="5400" spans="73:73">
      <c r="BU5400" s="187"/>
    </row>
    <row r="5401" spans="73:73">
      <c r="BU5401" s="187"/>
    </row>
    <row r="5402" spans="73:73">
      <c r="BU5402" s="187"/>
    </row>
    <row r="5403" spans="73:73">
      <c r="BU5403" s="187"/>
    </row>
    <row r="5404" spans="73:73">
      <c r="BU5404" s="187"/>
    </row>
    <row r="5405" spans="73:73">
      <c r="BU5405" s="187"/>
    </row>
    <row r="5406" spans="73:73">
      <c r="BU5406" s="187"/>
    </row>
    <row r="5407" spans="73:73">
      <c r="BU5407" s="187"/>
    </row>
    <row r="5408" spans="73:73">
      <c r="BU5408" s="187"/>
    </row>
    <row r="5409" spans="73:73">
      <c r="BU5409" s="187"/>
    </row>
    <row r="5410" spans="73:73">
      <c r="BU5410" s="187"/>
    </row>
    <row r="5411" spans="73:73">
      <c r="BU5411" s="187"/>
    </row>
    <row r="5412" spans="73:73">
      <c r="BU5412" s="187"/>
    </row>
    <row r="5413" spans="73:73">
      <c r="BU5413" s="187"/>
    </row>
    <row r="5414" spans="73:73">
      <c r="BU5414" s="187"/>
    </row>
    <row r="5415" spans="73:73">
      <c r="BU5415" s="187"/>
    </row>
    <row r="5416" spans="73:73">
      <c r="BU5416" s="187"/>
    </row>
    <row r="5417" spans="73:73">
      <c r="BU5417" s="187"/>
    </row>
    <row r="5418" spans="73:73">
      <c r="BU5418" s="187"/>
    </row>
    <row r="5419" spans="73:73">
      <c r="BU5419" s="187"/>
    </row>
    <row r="5420" spans="73:73">
      <c r="BU5420" s="187"/>
    </row>
    <row r="5421" spans="73:73">
      <c r="BU5421" s="187"/>
    </row>
    <row r="5422" spans="73:73">
      <c r="BU5422" s="187"/>
    </row>
    <row r="5423" spans="73:73">
      <c r="BU5423" s="187"/>
    </row>
    <row r="5424" spans="73:73">
      <c r="BU5424" s="187"/>
    </row>
    <row r="5425" spans="73:73">
      <c r="BU5425" s="187"/>
    </row>
    <row r="5426" spans="73:73">
      <c r="BU5426" s="187"/>
    </row>
    <row r="5427" spans="73:73">
      <c r="BU5427" s="187"/>
    </row>
    <row r="5428" spans="73:73">
      <c r="BU5428" s="187"/>
    </row>
    <row r="5429" spans="73:73">
      <c r="BU5429" s="187"/>
    </row>
    <row r="5430" spans="73:73">
      <c r="BU5430" s="187"/>
    </row>
    <row r="5431" spans="73:73">
      <c r="BU5431" s="187"/>
    </row>
    <row r="5432" spans="73:73">
      <c r="BU5432" s="187"/>
    </row>
    <row r="5433" spans="73:73">
      <c r="BU5433" s="187"/>
    </row>
    <row r="5434" spans="73:73">
      <c r="BU5434" s="187"/>
    </row>
    <row r="5435" spans="73:73">
      <c r="BU5435" s="187"/>
    </row>
    <row r="5436" spans="73:73">
      <c r="BU5436" s="187"/>
    </row>
    <row r="5437" spans="73:73">
      <c r="BU5437" s="187"/>
    </row>
    <row r="5438" spans="73:73">
      <c r="BU5438" s="187"/>
    </row>
    <row r="5439" spans="73:73">
      <c r="BU5439" s="187"/>
    </row>
    <row r="5440" spans="73:73">
      <c r="BU5440" s="187"/>
    </row>
    <row r="5441" spans="73:73">
      <c r="BU5441" s="187"/>
    </row>
    <row r="5442" spans="73:73">
      <c r="BU5442" s="187"/>
    </row>
    <row r="5443" spans="73:73">
      <c r="BU5443" s="187"/>
    </row>
    <row r="5444" spans="73:73">
      <c r="BU5444" s="187"/>
    </row>
    <row r="5445" spans="73:73">
      <c r="BU5445" s="187"/>
    </row>
    <row r="5446" spans="73:73">
      <c r="BU5446" s="187"/>
    </row>
    <row r="5447" spans="73:73">
      <c r="BU5447" s="187"/>
    </row>
    <row r="5448" spans="73:73">
      <c r="BU5448" s="187"/>
    </row>
    <row r="5449" spans="73:73">
      <c r="BU5449" s="187"/>
    </row>
    <row r="5450" spans="73:73">
      <c r="BU5450" s="187"/>
    </row>
    <row r="5451" spans="73:73">
      <c r="BU5451" s="187"/>
    </row>
    <row r="5452" spans="73:73">
      <c r="BU5452" s="187"/>
    </row>
    <row r="5453" spans="73:73">
      <c r="BU5453" s="187"/>
    </row>
    <row r="5454" spans="73:73">
      <c r="BU5454" s="187"/>
    </row>
    <row r="5455" spans="73:73">
      <c r="BU5455" s="187"/>
    </row>
    <row r="5456" spans="73:73">
      <c r="BU5456" s="187"/>
    </row>
    <row r="5457" spans="73:73">
      <c r="BU5457" s="187"/>
    </row>
    <row r="5458" spans="73:73">
      <c r="BU5458" s="187"/>
    </row>
    <row r="5459" spans="73:73">
      <c r="BU5459" s="187"/>
    </row>
    <row r="5460" spans="73:73">
      <c r="BU5460" s="187"/>
    </row>
    <row r="5461" spans="73:73">
      <c r="BU5461" s="187"/>
    </row>
    <row r="5462" spans="73:73">
      <c r="BU5462" s="187"/>
    </row>
    <row r="5463" spans="73:73">
      <c r="BU5463" s="187"/>
    </row>
    <row r="5464" spans="73:73">
      <c r="BU5464" s="187"/>
    </row>
    <row r="5465" spans="73:73">
      <c r="BU5465" s="187"/>
    </row>
    <row r="5466" spans="73:73">
      <c r="BU5466" s="187"/>
    </row>
    <row r="5467" spans="73:73">
      <c r="BU5467" s="187"/>
    </row>
    <row r="5468" spans="73:73">
      <c r="BU5468" s="187"/>
    </row>
    <row r="5469" spans="73:73">
      <c r="BU5469" s="187"/>
    </row>
    <row r="5470" spans="73:73">
      <c r="BU5470" s="187"/>
    </row>
    <row r="5471" spans="73:73">
      <c r="BU5471" s="187"/>
    </row>
    <row r="5472" spans="73:73">
      <c r="BU5472" s="187"/>
    </row>
    <row r="5473" spans="73:73">
      <c r="BU5473" s="187"/>
    </row>
    <row r="5474" spans="73:73">
      <c r="BU5474" s="187"/>
    </row>
    <row r="5475" spans="73:73">
      <c r="BU5475" s="187"/>
    </row>
    <row r="5476" spans="73:73">
      <c r="BU5476" s="187"/>
    </row>
    <row r="5477" spans="73:73">
      <c r="BU5477" s="187"/>
    </row>
    <row r="5478" spans="73:73">
      <c r="BU5478" s="187"/>
    </row>
    <row r="5479" spans="73:73">
      <c r="BU5479" s="187"/>
    </row>
    <row r="5480" spans="73:73">
      <c r="BU5480" s="187"/>
    </row>
    <row r="5481" spans="73:73">
      <c r="BU5481" s="187"/>
    </row>
    <row r="5482" spans="73:73">
      <c r="BU5482" s="187"/>
    </row>
    <row r="5483" spans="73:73">
      <c r="BU5483" s="187"/>
    </row>
    <row r="5484" spans="73:73">
      <c r="BU5484" s="187"/>
    </row>
    <row r="5485" spans="73:73">
      <c r="BU5485" s="187"/>
    </row>
    <row r="5486" spans="73:73">
      <c r="BU5486" s="187"/>
    </row>
    <row r="5487" spans="73:73">
      <c r="BU5487" s="187"/>
    </row>
    <row r="5488" spans="73:73">
      <c r="BU5488" s="187"/>
    </row>
    <row r="5489" spans="73:73">
      <c r="BU5489" s="187"/>
    </row>
    <row r="5490" spans="73:73">
      <c r="BU5490" s="187"/>
    </row>
    <row r="5491" spans="73:73">
      <c r="BU5491" s="187"/>
    </row>
    <row r="5492" spans="73:73">
      <c r="BU5492" s="187"/>
    </row>
    <row r="5493" spans="73:73">
      <c r="BU5493" s="187"/>
    </row>
    <row r="5494" spans="73:73">
      <c r="BU5494" s="187"/>
    </row>
    <row r="5495" spans="73:73">
      <c r="BU5495" s="187"/>
    </row>
    <row r="5496" spans="73:73">
      <c r="BU5496" s="187"/>
    </row>
    <row r="5497" spans="73:73">
      <c r="BU5497" s="187"/>
    </row>
    <row r="5498" spans="73:73">
      <c r="BU5498" s="187"/>
    </row>
    <row r="5499" spans="73:73">
      <c r="BU5499" s="187"/>
    </row>
    <row r="5500" spans="73:73">
      <c r="BU5500" s="187"/>
    </row>
    <row r="5501" spans="73:73">
      <c r="BU5501" s="187"/>
    </row>
    <row r="5502" spans="73:73">
      <c r="BU5502" s="187"/>
    </row>
    <row r="5503" spans="73:73">
      <c r="BU5503" s="187"/>
    </row>
    <row r="5504" spans="73:73">
      <c r="BU5504" s="187"/>
    </row>
    <row r="5505" spans="73:73">
      <c r="BU5505" s="187"/>
    </row>
    <row r="5506" spans="73:73">
      <c r="BU5506" s="187"/>
    </row>
    <row r="5507" spans="73:73">
      <c r="BU5507" s="187"/>
    </row>
    <row r="5508" spans="73:73">
      <c r="BU5508" s="187"/>
    </row>
    <row r="5509" spans="73:73">
      <c r="BU5509" s="187"/>
    </row>
    <row r="5510" spans="73:73">
      <c r="BU5510" s="187"/>
    </row>
    <row r="5511" spans="73:73">
      <c r="BU5511" s="187"/>
    </row>
    <row r="5512" spans="73:73">
      <c r="BU5512" s="187"/>
    </row>
    <row r="5513" spans="73:73">
      <c r="BU5513" s="187"/>
    </row>
    <row r="5514" spans="73:73">
      <c r="BU5514" s="187"/>
    </row>
    <row r="5515" spans="73:73">
      <c r="BU5515" s="187"/>
    </row>
    <row r="5516" spans="73:73">
      <c r="BU5516" s="187"/>
    </row>
    <row r="5517" spans="73:73">
      <c r="BU5517" s="187"/>
    </row>
    <row r="5518" spans="73:73">
      <c r="BU5518" s="187"/>
    </row>
    <row r="5519" spans="73:73">
      <c r="BU5519" s="187"/>
    </row>
    <row r="5520" spans="73:73">
      <c r="BU5520" s="187"/>
    </row>
    <row r="5521" spans="73:73">
      <c r="BU5521" s="187"/>
    </row>
    <row r="5522" spans="73:73">
      <c r="BU5522" s="187"/>
    </row>
    <row r="5523" spans="73:73">
      <c r="BU5523" s="187"/>
    </row>
    <row r="5524" spans="73:73">
      <c r="BU5524" s="187"/>
    </row>
    <row r="5525" spans="73:73">
      <c r="BU5525" s="187"/>
    </row>
    <row r="5526" spans="73:73">
      <c r="BU5526" s="187"/>
    </row>
    <row r="5527" spans="73:73">
      <c r="BU5527" s="187"/>
    </row>
    <row r="5528" spans="73:73">
      <c r="BU5528" s="187"/>
    </row>
    <row r="5529" spans="73:73">
      <c r="BU5529" s="187"/>
    </row>
    <row r="5530" spans="73:73">
      <c r="BU5530" s="187"/>
    </row>
    <row r="5531" spans="73:73">
      <c r="BU5531" s="187"/>
    </row>
    <row r="5532" spans="73:73">
      <c r="BU5532" s="187"/>
    </row>
    <row r="5533" spans="73:73">
      <c r="BU5533" s="187"/>
    </row>
    <row r="5534" spans="73:73">
      <c r="BU5534" s="187"/>
    </row>
    <row r="5535" spans="73:73">
      <c r="BU5535" s="187"/>
    </row>
    <row r="5536" spans="73:73">
      <c r="BU5536" s="187"/>
    </row>
    <row r="5537" spans="73:73">
      <c r="BU5537" s="187"/>
    </row>
    <row r="5538" spans="73:73">
      <c r="BU5538" s="187"/>
    </row>
    <row r="5539" spans="73:73">
      <c r="BU5539" s="187"/>
    </row>
    <row r="5540" spans="73:73">
      <c r="BU5540" s="187"/>
    </row>
    <row r="5541" spans="73:73">
      <c r="BU5541" s="187"/>
    </row>
    <row r="5542" spans="73:73">
      <c r="BU5542" s="187"/>
    </row>
    <row r="5543" spans="73:73">
      <c r="BU5543" s="187"/>
    </row>
    <row r="5544" spans="73:73">
      <c r="BU5544" s="187"/>
    </row>
    <row r="5545" spans="73:73">
      <c r="BU5545" s="187"/>
    </row>
    <row r="5546" spans="73:73">
      <c r="BU5546" s="187"/>
    </row>
    <row r="5547" spans="73:73">
      <c r="BU5547" s="187"/>
    </row>
    <row r="5548" spans="73:73">
      <c r="BU5548" s="187"/>
    </row>
    <row r="5549" spans="73:73">
      <c r="BU5549" s="187"/>
    </row>
    <row r="5550" spans="73:73">
      <c r="BU5550" s="187"/>
    </row>
    <row r="5551" spans="73:73">
      <c r="BU5551" s="187"/>
    </row>
    <row r="5552" spans="73:73">
      <c r="BU5552" s="187"/>
    </row>
    <row r="5553" spans="73:73">
      <c r="BU5553" s="187"/>
    </row>
    <row r="5554" spans="73:73">
      <c r="BU5554" s="187"/>
    </row>
    <row r="5555" spans="73:73">
      <c r="BU5555" s="187"/>
    </row>
    <row r="5556" spans="73:73">
      <c r="BU5556" s="187"/>
    </row>
    <row r="5557" spans="73:73">
      <c r="BU5557" s="187"/>
    </row>
    <row r="5558" spans="73:73">
      <c r="BU5558" s="187"/>
    </row>
    <row r="5559" spans="73:73">
      <c r="BU5559" s="187"/>
    </row>
    <row r="5560" spans="73:73">
      <c r="BU5560" s="187"/>
    </row>
    <row r="5561" spans="73:73">
      <c r="BU5561" s="187"/>
    </row>
    <row r="5562" spans="73:73">
      <c r="BU5562" s="187"/>
    </row>
    <row r="5563" spans="73:73">
      <c r="BU5563" s="187"/>
    </row>
    <row r="5564" spans="73:73">
      <c r="BU5564" s="187"/>
    </row>
    <row r="5565" spans="73:73">
      <c r="BU5565" s="187"/>
    </row>
    <row r="5566" spans="73:73">
      <c r="BU5566" s="187"/>
    </row>
    <row r="5567" spans="73:73">
      <c r="BU5567" s="187"/>
    </row>
    <row r="5568" spans="73:73">
      <c r="BU5568" s="187"/>
    </row>
    <row r="5569" spans="73:73">
      <c r="BU5569" s="187"/>
    </row>
    <row r="5570" spans="73:73">
      <c r="BU5570" s="187"/>
    </row>
    <row r="5571" spans="73:73">
      <c r="BU5571" s="187"/>
    </row>
    <row r="5572" spans="73:73">
      <c r="BU5572" s="187"/>
    </row>
    <row r="5573" spans="73:73">
      <c r="BU5573" s="187"/>
    </row>
    <row r="5574" spans="73:73">
      <c r="BU5574" s="187"/>
    </row>
    <row r="5575" spans="73:73">
      <c r="BU5575" s="187"/>
    </row>
    <row r="5576" spans="73:73">
      <c r="BU5576" s="187"/>
    </row>
    <row r="5577" spans="73:73">
      <c r="BU5577" s="187"/>
    </row>
    <row r="5578" spans="73:73">
      <c r="BU5578" s="187"/>
    </row>
    <row r="5579" spans="73:73">
      <c r="BU5579" s="187"/>
    </row>
    <row r="5580" spans="73:73">
      <c r="BU5580" s="187"/>
    </row>
    <row r="5581" spans="73:73">
      <c r="BU5581" s="187"/>
    </row>
    <row r="5582" spans="73:73">
      <c r="BU5582" s="187"/>
    </row>
    <row r="5583" spans="73:73">
      <c r="BU5583" s="187"/>
    </row>
    <row r="5584" spans="73:73">
      <c r="BU5584" s="187"/>
    </row>
    <row r="5585" spans="73:73">
      <c r="BU5585" s="187"/>
    </row>
    <row r="5586" spans="73:73">
      <c r="BU5586" s="187"/>
    </row>
    <row r="5587" spans="73:73">
      <c r="BU5587" s="187"/>
    </row>
    <row r="5588" spans="73:73">
      <c r="BU5588" s="187"/>
    </row>
    <row r="5589" spans="73:73">
      <c r="BU5589" s="187"/>
    </row>
    <row r="5590" spans="73:73">
      <c r="BU5590" s="187"/>
    </row>
    <row r="5591" spans="73:73">
      <c r="BU5591" s="187"/>
    </row>
    <row r="5592" spans="73:73">
      <c r="BU5592" s="187"/>
    </row>
    <row r="5593" spans="73:73">
      <c r="BU5593" s="187"/>
    </row>
    <row r="5594" spans="73:73">
      <c r="BU5594" s="187"/>
    </row>
    <row r="5595" spans="73:73">
      <c r="BU5595" s="187"/>
    </row>
    <row r="5596" spans="73:73">
      <c r="BU5596" s="187"/>
    </row>
    <row r="5597" spans="73:73">
      <c r="BU5597" s="187"/>
    </row>
    <row r="5598" spans="73:73">
      <c r="BU5598" s="187"/>
    </row>
    <row r="5599" spans="73:73">
      <c r="BU5599" s="187"/>
    </row>
    <row r="5600" spans="73:73">
      <c r="BU5600" s="187"/>
    </row>
    <row r="5601" spans="73:73">
      <c r="BU5601" s="187"/>
    </row>
    <row r="5602" spans="73:73">
      <c r="BU5602" s="187"/>
    </row>
    <row r="5603" spans="73:73">
      <c r="BU5603" s="187"/>
    </row>
    <row r="5604" spans="73:73">
      <c r="BU5604" s="187"/>
    </row>
    <row r="5605" spans="73:73">
      <c r="BU5605" s="187"/>
    </row>
    <row r="5606" spans="73:73">
      <c r="BU5606" s="187"/>
    </row>
    <row r="5607" spans="73:73">
      <c r="BU5607" s="187"/>
    </row>
    <row r="5608" spans="73:73">
      <c r="BU5608" s="187"/>
    </row>
    <row r="5609" spans="73:73">
      <c r="BU5609" s="187"/>
    </row>
    <row r="5610" spans="73:73">
      <c r="BU5610" s="187"/>
    </row>
    <row r="5611" spans="73:73">
      <c r="BU5611" s="187"/>
    </row>
    <row r="5612" spans="73:73">
      <c r="BU5612" s="187"/>
    </row>
    <row r="5613" spans="73:73">
      <c r="BU5613" s="187"/>
    </row>
    <row r="5614" spans="73:73">
      <c r="BU5614" s="187"/>
    </row>
    <row r="5615" spans="73:73">
      <c r="BU5615" s="187"/>
    </row>
    <row r="5616" spans="73:73">
      <c r="BU5616" s="187"/>
    </row>
    <row r="5617" spans="73:73">
      <c r="BU5617" s="187"/>
    </row>
    <row r="5618" spans="73:73">
      <c r="BU5618" s="187"/>
    </row>
    <row r="5619" spans="73:73">
      <c r="BU5619" s="187"/>
    </row>
    <row r="5620" spans="73:73">
      <c r="BU5620" s="187"/>
    </row>
    <row r="5621" spans="73:73">
      <c r="BU5621" s="187"/>
    </row>
    <row r="5622" spans="73:73">
      <c r="BU5622" s="187"/>
    </row>
    <row r="5623" spans="73:73">
      <c r="BU5623" s="187"/>
    </row>
    <row r="5624" spans="73:73">
      <c r="BU5624" s="187"/>
    </row>
    <row r="5625" spans="73:73">
      <c r="BU5625" s="187"/>
    </row>
    <row r="5626" spans="73:73">
      <c r="BU5626" s="187"/>
    </row>
    <row r="5627" spans="73:73">
      <c r="BU5627" s="187"/>
    </row>
    <row r="5628" spans="73:73">
      <c r="BU5628" s="187"/>
    </row>
    <row r="5629" spans="73:73">
      <c r="BU5629" s="187"/>
    </row>
    <row r="5630" spans="73:73">
      <c r="BU5630" s="187"/>
    </row>
    <row r="5631" spans="73:73">
      <c r="BU5631" s="187"/>
    </row>
    <row r="5632" spans="73:73">
      <c r="BU5632" s="187"/>
    </row>
    <row r="5633" spans="73:73">
      <c r="BU5633" s="187"/>
    </row>
    <row r="5634" spans="73:73">
      <c r="BU5634" s="187"/>
    </row>
    <row r="5635" spans="73:73">
      <c r="BU5635" s="187"/>
    </row>
    <row r="5636" spans="73:73">
      <c r="BU5636" s="187"/>
    </row>
    <row r="5637" spans="73:73">
      <c r="BU5637" s="187"/>
    </row>
    <row r="5638" spans="73:73">
      <c r="BU5638" s="187"/>
    </row>
    <row r="5639" spans="73:73">
      <c r="BU5639" s="187"/>
    </row>
    <row r="5640" spans="73:73">
      <c r="BU5640" s="187"/>
    </row>
    <row r="5641" spans="73:73">
      <c r="BU5641" s="187"/>
    </row>
    <row r="5642" spans="73:73">
      <c r="BU5642" s="187"/>
    </row>
    <row r="5643" spans="73:73">
      <c r="BU5643" s="187"/>
    </row>
    <row r="5644" spans="73:73">
      <c r="BU5644" s="187"/>
    </row>
    <row r="5645" spans="73:73">
      <c r="BU5645" s="187"/>
    </row>
    <row r="5646" spans="73:73">
      <c r="BU5646" s="187"/>
    </row>
    <row r="5647" spans="73:73">
      <c r="BU5647" s="187"/>
    </row>
    <row r="5648" spans="73:73">
      <c r="BU5648" s="187"/>
    </row>
    <row r="5649" spans="73:73">
      <c r="BU5649" s="187"/>
    </row>
    <row r="5650" spans="73:73">
      <c r="BU5650" s="187"/>
    </row>
    <row r="5651" spans="73:73">
      <c r="BU5651" s="187"/>
    </row>
    <row r="5652" spans="73:73">
      <c r="BU5652" s="187"/>
    </row>
    <row r="5653" spans="73:73">
      <c r="BU5653" s="187"/>
    </row>
    <row r="5654" spans="73:73">
      <c r="BU5654" s="187"/>
    </row>
    <row r="5655" spans="73:73">
      <c r="BU5655" s="187"/>
    </row>
    <row r="5656" spans="73:73">
      <c r="BU5656" s="187"/>
    </row>
    <row r="5657" spans="73:73">
      <c r="BU5657" s="187"/>
    </row>
    <row r="5658" spans="73:73">
      <c r="BU5658" s="187"/>
    </row>
    <row r="5659" spans="73:73">
      <c r="BU5659" s="187"/>
    </row>
    <row r="5660" spans="73:73">
      <c r="BU5660" s="187"/>
    </row>
    <row r="5661" spans="73:73">
      <c r="BU5661" s="187"/>
    </row>
    <row r="5662" spans="73:73">
      <c r="BU5662" s="187"/>
    </row>
    <row r="5663" spans="73:73">
      <c r="BU5663" s="187"/>
    </row>
    <row r="5664" spans="73:73">
      <c r="BU5664" s="187"/>
    </row>
    <row r="5665" spans="73:73">
      <c r="BU5665" s="187"/>
    </row>
    <row r="5666" spans="73:73">
      <c r="BU5666" s="187"/>
    </row>
    <row r="5667" spans="73:73">
      <c r="BU5667" s="187"/>
    </row>
    <row r="5668" spans="73:73">
      <c r="BU5668" s="187"/>
    </row>
    <row r="5669" spans="73:73">
      <c r="BU5669" s="187"/>
    </row>
    <row r="5670" spans="73:73">
      <c r="BU5670" s="187"/>
    </row>
    <row r="5671" spans="73:73">
      <c r="BU5671" s="187"/>
    </row>
    <row r="5672" spans="73:73">
      <c r="BU5672" s="187"/>
    </row>
    <row r="5673" spans="73:73">
      <c r="BU5673" s="187"/>
    </row>
    <row r="5674" spans="73:73">
      <c r="BU5674" s="187"/>
    </row>
    <row r="5675" spans="73:73">
      <c r="BU5675" s="187"/>
    </row>
    <row r="5676" spans="73:73">
      <c r="BU5676" s="187"/>
    </row>
    <row r="5677" spans="73:73">
      <c r="BU5677" s="187"/>
    </row>
    <row r="5678" spans="73:73">
      <c r="BU5678" s="187"/>
    </row>
    <row r="5679" spans="73:73">
      <c r="BU5679" s="187"/>
    </row>
    <row r="5680" spans="73:73">
      <c r="BU5680" s="187"/>
    </row>
    <row r="5681" spans="73:73">
      <c r="BU5681" s="187"/>
    </row>
    <row r="5682" spans="73:73">
      <c r="BU5682" s="187"/>
    </row>
    <row r="5683" spans="73:73">
      <c r="BU5683" s="187"/>
    </row>
    <row r="5684" spans="73:73">
      <c r="BU5684" s="187"/>
    </row>
    <row r="5685" spans="73:73">
      <c r="BU5685" s="187"/>
    </row>
    <row r="5686" spans="73:73">
      <c r="BU5686" s="187"/>
    </row>
    <row r="5687" spans="73:73">
      <c r="BU5687" s="187"/>
    </row>
    <row r="5688" spans="73:73">
      <c r="BU5688" s="187"/>
    </row>
    <row r="5689" spans="73:73">
      <c r="BU5689" s="187"/>
    </row>
    <row r="5690" spans="73:73">
      <c r="BU5690" s="187"/>
    </row>
    <row r="5691" spans="73:73">
      <c r="BU5691" s="187"/>
    </row>
    <row r="5692" spans="73:73">
      <c r="BU5692" s="187"/>
    </row>
    <row r="5693" spans="73:73">
      <c r="BU5693" s="187"/>
    </row>
    <row r="5694" spans="73:73">
      <c r="BU5694" s="187"/>
    </row>
    <row r="5695" spans="73:73">
      <c r="BU5695" s="187"/>
    </row>
    <row r="5696" spans="73:73">
      <c r="BU5696" s="187"/>
    </row>
    <row r="5697" spans="73:73">
      <c r="BU5697" s="187"/>
    </row>
    <row r="5698" spans="73:73">
      <c r="BU5698" s="187"/>
    </row>
    <row r="5699" spans="73:73">
      <c r="BU5699" s="187"/>
    </row>
    <row r="5700" spans="73:73">
      <c r="BU5700" s="187"/>
    </row>
    <row r="5701" spans="73:73">
      <c r="BU5701" s="187"/>
    </row>
    <row r="5702" spans="73:73">
      <c r="BU5702" s="187"/>
    </row>
    <row r="5703" spans="73:73">
      <c r="BU5703" s="187"/>
    </row>
    <row r="5704" spans="73:73">
      <c r="BU5704" s="187"/>
    </row>
    <row r="5705" spans="73:73">
      <c r="BU5705" s="187"/>
    </row>
    <row r="5706" spans="73:73">
      <c r="BU5706" s="187"/>
    </row>
    <row r="5707" spans="73:73">
      <c r="BU5707" s="187"/>
    </row>
    <row r="5708" spans="73:73">
      <c r="BU5708" s="187"/>
    </row>
    <row r="5709" spans="73:73">
      <c r="BU5709" s="187"/>
    </row>
    <row r="5710" spans="73:73">
      <c r="BU5710" s="187"/>
    </row>
    <row r="5711" spans="73:73">
      <c r="BU5711" s="187"/>
    </row>
    <row r="5712" spans="73:73">
      <c r="BU5712" s="187"/>
    </row>
    <row r="5713" spans="73:73">
      <c r="BU5713" s="187"/>
    </row>
    <row r="5714" spans="73:73">
      <c r="BU5714" s="187"/>
    </row>
    <row r="5715" spans="73:73">
      <c r="BU5715" s="187"/>
    </row>
    <row r="5716" spans="73:73">
      <c r="BU5716" s="187"/>
    </row>
    <row r="5717" spans="73:73">
      <c r="BU5717" s="187"/>
    </row>
    <row r="5718" spans="73:73">
      <c r="BU5718" s="187"/>
    </row>
    <row r="5719" spans="73:73">
      <c r="BU5719" s="187"/>
    </row>
    <row r="5720" spans="73:73">
      <c r="BU5720" s="187"/>
    </row>
    <row r="5721" spans="73:73">
      <c r="BU5721" s="187"/>
    </row>
    <row r="5722" spans="73:73">
      <c r="BU5722" s="187"/>
    </row>
    <row r="5723" spans="73:73">
      <c r="BU5723" s="187"/>
    </row>
    <row r="5724" spans="73:73">
      <c r="BU5724" s="187"/>
    </row>
    <row r="5725" spans="73:73">
      <c r="BU5725" s="187"/>
    </row>
    <row r="5726" spans="73:73">
      <c r="BU5726" s="187"/>
    </row>
    <row r="5727" spans="73:73">
      <c r="BU5727" s="187"/>
    </row>
    <row r="5728" spans="73:73">
      <c r="BU5728" s="187"/>
    </row>
    <row r="5729" spans="73:73">
      <c r="BU5729" s="187"/>
    </row>
    <row r="5730" spans="73:73">
      <c r="BU5730" s="187"/>
    </row>
    <row r="5731" spans="73:73">
      <c r="BU5731" s="187"/>
    </row>
    <row r="5732" spans="73:73">
      <c r="BU5732" s="187"/>
    </row>
    <row r="5733" spans="73:73">
      <c r="BU5733" s="187"/>
    </row>
    <row r="5734" spans="73:73">
      <c r="BU5734" s="187"/>
    </row>
    <row r="5735" spans="73:73">
      <c r="BU5735" s="187"/>
    </row>
    <row r="5736" spans="73:73">
      <c r="BU5736" s="187"/>
    </row>
    <row r="5737" spans="73:73">
      <c r="BU5737" s="187"/>
    </row>
    <row r="5738" spans="73:73">
      <c r="BU5738" s="187"/>
    </row>
    <row r="5739" spans="73:73">
      <c r="BU5739" s="187"/>
    </row>
    <row r="5740" spans="73:73">
      <c r="BU5740" s="187"/>
    </row>
    <row r="5741" spans="73:73">
      <c r="BU5741" s="187"/>
    </row>
    <row r="5742" spans="73:73">
      <c r="BU5742" s="187"/>
    </row>
    <row r="5743" spans="73:73">
      <c r="BU5743" s="187"/>
    </row>
    <row r="5744" spans="73:73">
      <c r="BU5744" s="187"/>
    </row>
    <row r="5745" spans="73:73">
      <c r="BU5745" s="187"/>
    </row>
    <row r="5746" spans="73:73">
      <c r="BU5746" s="187"/>
    </row>
    <row r="5747" spans="73:73">
      <c r="BU5747" s="187"/>
    </row>
    <row r="5748" spans="73:73">
      <c r="BU5748" s="187"/>
    </row>
    <row r="5749" spans="73:73">
      <c r="BU5749" s="187"/>
    </row>
    <row r="5750" spans="73:73">
      <c r="BU5750" s="187"/>
    </row>
    <row r="5751" spans="73:73">
      <c r="BU5751" s="187"/>
    </row>
    <row r="5752" spans="73:73">
      <c r="BU5752" s="187"/>
    </row>
    <row r="5753" spans="73:73">
      <c r="BU5753" s="187"/>
    </row>
    <row r="5754" spans="73:73">
      <c r="BU5754" s="187"/>
    </row>
    <row r="5755" spans="73:73">
      <c r="BU5755" s="187"/>
    </row>
    <row r="5756" spans="73:73">
      <c r="BU5756" s="187"/>
    </row>
    <row r="5757" spans="73:73">
      <c r="BU5757" s="187"/>
    </row>
    <row r="5758" spans="73:73">
      <c r="BU5758" s="187"/>
    </row>
    <row r="5759" spans="73:73">
      <c r="BU5759" s="187"/>
    </row>
    <row r="5760" spans="73:73">
      <c r="BU5760" s="187"/>
    </row>
    <row r="5761" spans="73:73">
      <c r="BU5761" s="187"/>
    </row>
    <row r="5762" spans="73:73">
      <c r="BU5762" s="187"/>
    </row>
    <row r="5763" spans="73:73">
      <c r="BU5763" s="187"/>
    </row>
    <row r="5764" spans="73:73">
      <c r="BU5764" s="187"/>
    </row>
    <row r="5765" spans="73:73">
      <c r="BU5765" s="187"/>
    </row>
    <row r="5766" spans="73:73">
      <c r="BU5766" s="187"/>
    </row>
    <row r="5767" spans="73:73">
      <c r="BU5767" s="187"/>
    </row>
    <row r="5768" spans="73:73">
      <c r="BU5768" s="187"/>
    </row>
    <row r="5769" spans="73:73">
      <c r="BU5769" s="187"/>
    </row>
    <row r="5770" spans="73:73">
      <c r="BU5770" s="187"/>
    </row>
    <row r="5771" spans="73:73">
      <c r="BU5771" s="187"/>
    </row>
    <row r="5772" spans="73:73">
      <c r="BU5772" s="187"/>
    </row>
    <row r="5773" spans="73:73">
      <c r="BU5773" s="187"/>
    </row>
    <row r="5774" spans="73:73">
      <c r="BU5774" s="187"/>
    </row>
    <row r="5775" spans="73:73">
      <c r="BU5775" s="187"/>
    </row>
    <row r="5776" spans="73:73">
      <c r="BU5776" s="187"/>
    </row>
    <row r="5777" spans="73:73">
      <c r="BU5777" s="187"/>
    </row>
    <row r="5778" spans="73:73">
      <c r="BU5778" s="187"/>
    </row>
    <row r="5779" spans="73:73">
      <c r="BU5779" s="187"/>
    </row>
    <row r="5780" spans="73:73">
      <c r="BU5780" s="187"/>
    </row>
    <row r="5781" spans="73:73">
      <c r="BU5781" s="187"/>
    </row>
    <row r="5782" spans="73:73">
      <c r="BU5782" s="187"/>
    </row>
    <row r="5783" spans="73:73">
      <c r="BU5783" s="187"/>
    </row>
    <row r="5784" spans="73:73">
      <c r="BU5784" s="187"/>
    </row>
    <row r="5785" spans="73:73">
      <c r="BU5785" s="187"/>
    </row>
    <row r="5786" spans="73:73">
      <c r="BU5786" s="187"/>
    </row>
    <row r="5787" spans="73:73">
      <c r="BU5787" s="187"/>
    </row>
    <row r="5788" spans="73:73">
      <c r="BU5788" s="187"/>
    </row>
    <row r="5789" spans="73:73">
      <c r="BU5789" s="187"/>
    </row>
    <row r="5790" spans="73:73">
      <c r="BU5790" s="187"/>
    </row>
    <row r="5791" spans="73:73">
      <c r="BU5791" s="187"/>
    </row>
    <row r="5792" spans="73:73">
      <c r="BU5792" s="187"/>
    </row>
    <row r="5793" spans="73:73">
      <c r="BU5793" s="187"/>
    </row>
    <row r="5794" spans="73:73">
      <c r="BU5794" s="187"/>
    </row>
    <row r="5795" spans="73:73">
      <c r="BU5795" s="187"/>
    </row>
    <row r="5796" spans="73:73">
      <c r="BU5796" s="187"/>
    </row>
    <row r="5797" spans="73:73">
      <c r="BU5797" s="187"/>
    </row>
    <row r="5798" spans="73:73">
      <c r="BU5798" s="187"/>
    </row>
    <row r="5799" spans="73:73">
      <c r="BU5799" s="187"/>
    </row>
    <row r="5800" spans="73:73">
      <c r="BU5800" s="187"/>
    </row>
    <row r="5801" spans="73:73">
      <c r="BU5801" s="187"/>
    </row>
    <row r="5802" spans="73:73">
      <c r="BU5802" s="187"/>
    </row>
    <row r="5803" spans="73:73">
      <c r="BU5803" s="187"/>
    </row>
    <row r="5804" spans="73:73">
      <c r="BU5804" s="187"/>
    </row>
    <row r="5805" spans="73:73">
      <c r="BU5805" s="187"/>
    </row>
    <row r="5806" spans="73:73">
      <c r="BU5806" s="187"/>
    </row>
    <row r="5807" spans="73:73">
      <c r="BU5807" s="187"/>
    </row>
    <row r="5808" spans="73:73">
      <c r="BU5808" s="187"/>
    </row>
    <row r="5809" spans="73:73">
      <c r="BU5809" s="187"/>
    </row>
    <row r="5810" spans="73:73">
      <c r="BU5810" s="187"/>
    </row>
    <row r="5811" spans="73:73">
      <c r="BU5811" s="187"/>
    </row>
    <row r="5812" spans="73:73">
      <c r="BU5812" s="187"/>
    </row>
    <row r="5813" spans="73:73">
      <c r="BU5813" s="187"/>
    </row>
    <row r="5814" spans="73:73">
      <c r="BU5814" s="187"/>
    </row>
    <row r="5815" spans="73:73">
      <c r="BU5815" s="187"/>
    </row>
    <row r="5816" spans="73:73">
      <c r="BU5816" s="187"/>
    </row>
    <row r="5817" spans="73:73">
      <c r="BU5817" s="187"/>
    </row>
    <row r="5818" spans="73:73">
      <c r="BU5818" s="187"/>
    </row>
    <row r="5819" spans="73:73">
      <c r="BU5819" s="187"/>
    </row>
    <row r="5820" spans="73:73">
      <c r="BU5820" s="187"/>
    </row>
    <row r="5821" spans="73:73">
      <c r="BU5821" s="187"/>
    </row>
    <row r="5822" spans="73:73">
      <c r="BU5822" s="187"/>
    </row>
    <row r="5823" spans="73:73">
      <c r="BU5823" s="187"/>
    </row>
    <row r="5824" spans="73:73">
      <c r="BU5824" s="187"/>
    </row>
    <row r="5825" spans="73:73">
      <c r="BU5825" s="187"/>
    </row>
    <row r="5826" spans="73:73">
      <c r="BU5826" s="187"/>
    </row>
    <row r="5827" spans="73:73">
      <c r="BU5827" s="187"/>
    </row>
    <row r="5828" spans="73:73">
      <c r="BU5828" s="187"/>
    </row>
    <row r="5829" spans="73:73">
      <c r="BU5829" s="187"/>
    </row>
    <row r="5830" spans="73:73">
      <c r="BU5830" s="187"/>
    </row>
    <row r="5831" spans="73:73">
      <c r="BU5831" s="187"/>
    </row>
    <row r="5832" spans="73:73">
      <c r="BU5832" s="187"/>
    </row>
    <row r="5833" spans="73:73">
      <c r="BU5833" s="187"/>
    </row>
    <row r="5834" spans="73:73">
      <c r="BU5834" s="187"/>
    </row>
    <row r="5835" spans="73:73">
      <c r="BU5835" s="187"/>
    </row>
    <row r="5836" spans="73:73">
      <c r="BU5836" s="187"/>
    </row>
    <row r="5837" spans="73:73">
      <c r="BU5837" s="187"/>
    </row>
    <row r="5838" spans="73:73">
      <c r="BU5838" s="187"/>
    </row>
    <row r="5839" spans="73:73">
      <c r="BU5839" s="187"/>
    </row>
    <row r="5840" spans="73:73">
      <c r="BU5840" s="187"/>
    </row>
    <row r="5841" spans="73:73">
      <c r="BU5841" s="187"/>
    </row>
    <row r="5842" spans="73:73">
      <c r="BU5842" s="187"/>
    </row>
    <row r="5843" spans="73:73">
      <c r="BU5843" s="187"/>
    </row>
    <row r="5844" spans="73:73">
      <c r="BU5844" s="187"/>
    </row>
    <row r="5845" spans="73:73">
      <c r="BU5845" s="187"/>
    </row>
    <row r="5846" spans="73:73">
      <c r="BU5846" s="187"/>
    </row>
    <row r="5847" spans="73:73">
      <c r="BU5847" s="187"/>
    </row>
    <row r="5848" spans="73:73">
      <c r="BU5848" s="187"/>
    </row>
    <row r="5849" spans="73:73">
      <c r="BU5849" s="187"/>
    </row>
    <row r="5850" spans="73:73">
      <c r="BU5850" s="187"/>
    </row>
    <row r="5851" spans="73:73">
      <c r="BU5851" s="187"/>
    </row>
    <row r="5852" spans="73:73">
      <c r="BU5852" s="187"/>
    </row>
    <row r="5853" spans="73:73">
      <c r="BU5853" s="187"/>
    </row>
    <row r="5854" spans="73:73">
      <c r="BU5854" s="187"/>
    </row>
    <row r="5855" spans="73:73">
      <c r="BU5855" s="187"/>
    </row>
    <row r="5856" spans="73:73">
      <c r="BU5856" s="187"/>
    </row>
    <row r="5857" spans="73:73">
      <c r="BU5857" s="187"/>
    </row>
    <row r="5858" spans="73:73">
      <c r="BU5858" s="187"/>
    </row>
    <row r="5859" spans="73:73">
      <c r="BU5859" s="187"/>
    </row>
    <row r="5860" spans="73:73">
      <c r="BU5860" s="187"/>
    </row>
    <row r="5861" spans="73:73">
      <c r="BU5861" s="187"/>
    </row>
    <row r="5862" spans="73:73">
      <c r="BU5862" s="187"/>
    </row>
    <row r="5863" spans="73:73">
      <c r="BU5863" s="187"/>
    </row>
    <row r="5864" spans="73:73">
      <c r="BU5864" s="187"/>
    </row>
    <row r="5865" spans="73:73">
      <c r="BU5865" s="187"/>
    </row>
    <row r="5866" spans="73:73">
      <c r="BU5866" s="187"/>
    </row>
    <row r="5867" spans="73:73">
      <c r="BU5867" s="187"/>
    </row>
    <row r="5868" spans="73:73">
      <c r="BU5868" s="187"/>
    </row>
    <row r="5869" spans="73:73">
      <c r="BU5869" s="187"/>
    </row>
    <row r="5870" spans="73:73">
      <c r="BU5870" s="187"/>
    </row>
    <row r="5871" spans="73:73">
      <c r="BU5871" s="187"/>
    </row>
    <row r="5872" spans="73:73">
      <c r="BU5872" s="187"/>
    </row>
    <row r="5873" spans="73:73">
      <c r="BU5873" s="187"/>
    </row>
    <row r="5874" spans="73:73">
      <c r="BU5874" s="187"/>
    </row>
    <row r="5875" spans="73:73">
      <c r="BU5875" s="187"/>
    </row>
    <row r="5876" spans="73:73">
      <c r="BU5876" s="187"/>
    </row>
    <row r="5877" spans="73:73">
      <c r="BU5877" s="187"/>
    </row>
    <row r="5878" spans="73:73">
      <c r="BU5878" s="187"/>
    </row>
    <row r="5879" spans="73:73">
      <c r="BU5879" s="187"/>
    </row>
    <row r="5880" spans="73:73">
      <c r="BU5880" s="187"/>
    </row>
    <row r="5881" spans="73:73">
      <c r="BU5881" s="187"/>
    </row>
    <row r="5882" spans="73:73">
      <c r="BU5882" s="187"/>
    </row>
    <row r="5883" spans="73:73">
      <c r="BU5883" s="187"/>
    </row>
    <row r="5884" spans="73:73">
      <c r="BU5884" s="187"/>
    </row>
    <row r="5885" spans="73:73">
      <c r="BU5885" s="187"/>
    </row>
    <row r="5886" spans="73:73">
      <c r="BU5886" s="187"/>
    </row>
    <row r="5887" spans="73:73">
      <c r="BU5887" s="187"/>
    </row>
    <row r="5888" spans="73:73">
      <c r="BU5888" s="187"/>
    </row>
    <row r="5889" spans="73:73">
      <c r="BU5889" s="187"/>
    </row>
    <row r="5890" spans="73:73">
      <c r="BU5890" s="187"/>
    </row>
    <row r="5891" spans="73:73">
      <c r="BU5891" s="187"/>
    </row>
    <row r="5892" spans="73:73">
      <c r="BU5892" s="187"/>
    </row>
    <row r="5893" spans="73:73">
      <c r="BU5893" s="187"/>
    </row>
    <row r="5894" spans="73:73">
      <c r="BU5894" s="187"/>
    </row>
    <row r="5895" spans="73:73">
      <c r="BU5895" s="187"/>
    </row>
    <row r="5896" spans="73:73">
      <c r="BU5896" s="187"/>
    </row>
    <row r="5897" spans="73:73">
      <c r="BU5897" s="187"/>
    </row>
    <row r="5898" spans="73:73">
      <c r="BU5898" s="187"/>
    </row>
    <row r="5899" spans="73:73">
      <c r="BU5899" s="187"/>
    </row>
    <row r="5900" spans="73:73">
      <c r="BU5900" s="187"/>
    </row>
    <row r="5901" spans="73:73">
      <c r="BU5901" s="187"/>
    </row>
    <row r="5902" spans="73:73">
      <c r="BU5902" s="187"/>
    </row>
    <row r="5903" spans="73:73">
      <c r="BU5903" s="187"/>
    </row>
    <row r="5904" spans="73:73">
      <c r="BU5904" s="187"/>
    </row>
    <row r="5905" spans="73:73">
      <c r="BU5905" s="187"/>
    </row>
    <row r="5906" spans="73:73">
      <c r="BU5906" s="187"/>
    </row>
    <row r="5907" spans="73:73">
      <c r="BU5907" s="187"/>
    </row>
    <row r="5908" spans="73:73">
      <c r="BU5908" s="187"/>
    </row>
    <row r="5909" spans="73:73">
      <c r="BU5909" s="187"/>
    </row>
    <row r="5910" spans="73:73">
      <c r="BU5910" s="187"/>
    </row>
    <row r="5911" spans="73:73">
      <c r="BU5911" s="187"/>
    </row>
    <row r="5912" spans="73:73">
      <c r="BU5912" s="187"/>
    </row>
    <row r="5913" spans="73:73">
      <c r="BU5913" s="187"/>
    </row>
    <row r="5914" spans="73:73">
      <c r="BU5914" s="187"/>
    </row>
    <row r="5915" spans="73:73">
      <c r="BU5915" s="187"/>
    </row>
    <row r="5916" spans="73:73">
      <c r="BU5916" s="187"/>
    </row>
    <row r="5917" spans="73:73">
      <c r="BU5917" s="187"/>
    </row>
    <row r="5918" spans="73:73">
      <c r="BU5918" s="187"/>
    </row>
    <row r="5919" spans="73:73">
      <c r="BU5919" s="187"/>
    </row>
    <row r="5920" spans="73:73">
      <c r="BU5920" s="187"/>
    </row>
    <row r="5921" spans="73:73">
      <c r="BU5921" s="187"/>
    </row>
    <row r="5922" spans="73:73">
      <c r="BU5922" s="187"/>
    </row>
    <row r="5923" spans="73:73">
      <c r="BU5923" s="187"/>
    </row>
    <row r="5924" spans="73:73">
      <c r="BU5924" s="187"/>
    </row>
    <row r="5925" spans="73:73">
      <c r="BU5925" s="187"/>
    </row>
    <row r="5926" spans="73:73">
      <c r="BU5926" s="187"/>
    </row>
    <row r="5927" spans="73:73">
      <c r="BU5927" s="187"/>
    </row>
    <row r="5928" spans="73:73">
      <c r="BU5928" s="187"/>
    </row>
    <row r="5929" spans="73:73">
      <c r="BU5929" s="187"/>
    </row>
    <row r="5930" spans="73:73">
      <c r="BU5930" s="187"/>
    </row>
    <row r="5931" spans="73:73">
      <c r="BU5931" s="187"/>
    </row>
    <row r="5932" spans="73:73">
      <c r="BU5932" s="187"/>
    </row>
    <row r="5933" spans="73:73">
      <c r="BU5933" s="187"/>
    </row>
    <row r="5934" spans="73:73">
      <c r="BU5934" s="187"/>
    </row>
    <row r="5935" spans="73:73">
      <c r="BU5935" s="187"/>
    </row>
    <row r="5936" spans="73:73">
      <c r="BU5936" s="187"/>
    </row>
    <row r="5937" spans="73:73">
      <c r="BU5937" s="187"/>
    </row>
    <row r="5938" spans="73:73">
      <c r="BU5938" s="187"/>
    </row>
    <row r="5939" spans="73:73">
      <c r="BU5939" s="187"/>
    </row>
    <row r="5940" spans="73:73">
      <c r="BU5940" s="187"/>
    </row>
    <row r="5941" spans="73:73">
      <c r="BU5941" s="187"/>
    </row>
    <row r="5942" spans="73:73">
      <c r="BU5942" s="187"/>
    </row>
    <row r="5943" spans="73:73">
      <c r="BU5943" s="187"/>
    </row>
    <row r="5944" spans="73:73">
      <c r="BU5944" s="187"/>
    </row>
    <row r="5945" spans="73:73">
      <c r="BU5945" s="187"/>
    </row>
    <row r="5946" spans="73:73">
      <c r="BU5946" s="187"/>
    </row>
    <row r="5947" spans="73:73">
      <c r="BU5947" s="187"/>
    </row>
    <row r="5948" spans="73:73">
      <c r="BU5948" s="187"/>
    </row>
    <row r="5949" spans="73:73">
      <c r="BU5949" s="187"/>
    </row>
    <row r="5950" spans="73:73">
      <c r="BU5950" s="187"/>
    </row>
    <row r="5951" spans="73:73">
      <c r="BU5951" s="187"/>
    </row>
    <row r="5952" spans="73:73">
      <c r="BU5952" s="187"/>
    </row>
    <row r="5953" spans="73:73">
      <c r="BU5953" s="187"/>
    </row>
    <row r="5954" spans="73:73">
      <c r="BU5954" s="187"/>
    </row>
    <row r="5955" spans="73:73">
      <c r="BU5955" s="187"/>
    </row>
    <row r="5956" spans="73:73">
      <c r="BU5956" s="187"/>
    </row>
    <row r="5957" spans="73:73">
      <c r="BU5957" s="187"/>
    </row>
    <row r="5958" spans="73:73">
      <c r="BU5958" s="187"/>
    </row>
    <row r="5959" spans="73:73">
      <c r="BU5959" s="187"/>
    </row>
    <row r="5960" spans="73:73">
      <c r="BU5960" s="187"/>
    </row>
    <row r="5961" spans="73:73">
      <c r="BU5961" s="187"/>
    </row>
    <row r="5962" spans="73:73">
      <c r="BU5962" s="187"/>
    </row>
    <row r="5963" spans="73:73">
      <c r="BU5963" s="187"/>
    </row>
    <row r="5964" spans="73:73">
      <c r="BU5964" s="187"/>
    </row>
    <row r="5965" spans="73:73">
      <c r="BU5965" s="187"/>
    </row>
    <row r="5966" spans="73:73">
      <c r="BU5966" s="187"/>
    </row>
    <row r="5967" spans="73:73">
      <c r="BU5967" s="187"/>
    </row>
    <row r="5968" spans="73:73">
      <c r="BU5968" s="187"/>
    </row>
    <row r="5969" spans="73:73">
      <c r="BU5969" s="187"/>
    </row>
    <row r="5970" spans="73:73">
      <c r="BU5970" s="187"/>
    </row>
    <row r="5971" spans="73:73">
      <c r="BU5971" s="187"/>
    </row>
    <row r="5972" spans="73:73">
      <c r="BU5972" s="187"/>
    </row>
    <row r="5973" spans="73:73">
      <c r="BU5973" s="187"/>
    </row>
    <row r="5974" spans="73:73">
      <c r="BU5974" s="187"/>
    </row>
    <row r="5975" spans="73:73">
      <c r="BU5975" s="187"/>
    </row>
    <row r="5976" spans="73:73">
      <c r="BU5976" s="187"/>
    </row>
    <row r="5977" spans="73:73">
      <c r="BU5977" s="187"/>
    </row>
    <row r="5978" spans="73:73">
      <c r="BU5978" s="187"/>
    </row>
    <row r="5979" spans="73:73">
      <c r="BU5979" s="187"/>
    </row>
    <row r="5980" spans="73:73">
      <c r="BU5980" s="187"/>
    </row>
    <row r="5981" spans="73:73">
      <c r="BU5981" s="187"/>
    </row>
    <row r="5982" spans="73:73">
      <c r="BU5982" s="187"/>
    </row>
    <row r="5983" spans="73:73">
      <c r="BU5983" s="187"/>
    </row>
    <row r="5984" spans="73:73">
      <c r="BU5984" s="187"/>
    </row>
    <row r="5985" spans="73:73">
      <c r="BU5985" s="187"/>
    </row>
    <row r="5986" spans="73:73">
      <c r="BU5986" s="187"/>
    </row>
    <row r="5987" spans="73:73">
      <c r="BU5987" s="187"/>
    </row>
    <row r="5988" spans="73:73">
      <c r="BU5988" s="187"/>
    </row>
    <row r="5989" spans="73:73">
      <c r="BU5989" s="187"/>
    </row>
    <row r="5990" spans="73:73">
      <c r="BU5990" s="187"/>
    </row>
    <row r="5991" spans="73:73">
      <c r="BU5991" s="187"/>
    </row>
    <row r="5992" spans="73:73">
      <c r="BU5992" s="187"/>
    </row>
    <row r="5993" spans="73:73">
      <c r="BU5993" s="187"/>
    </row>
    <row r="5994" spans="73:73">
      <c r="BU5994" s="187"/>
    </row>
    <row r="5995" spans="73:73">
      <c r="BU5995" s="187"/>
    </row>
    <row r="5996" spans="73:73">
      <c r="BU5996" s="187"/>
    </row>
    <row r="5997" spans="73:73">
      <c r="BU5997" s="187"/>
    </row>
    <row r="5998" spans="73:73">
      <c r="BU5998" s="187"/>
    </row>
    <row r="5999" spans="73:73">
      <c r="BU5999" s="187"/>
    </row>
    <row r="6000" spans="73:73">
      <c r="BU6000" s="187"/>
    </row>
    <row r="6001" spans="73:73">
      <c r="BU6001" s="187"/>
    </row>
    <row r="6002" spans="73:73">
      <c r="BU6002" s="187"/>
    </row>
    <row r="6003" spans="73:73">
      <c r="BU6003" s="187"/>
    </row>
    <row r="6004" spans="73:73">
      <c r="BU6004" s="187"/>
    </row>
    <row r="6005" spans="73:73">
      <c r="BU6005" s="187"/>
    </row>
    <row r="6006" spans="73:73">
      <c r="BU6006" s="187"/>
    </row>
    <row r="6007" spans="73:73">
      <c r="BU6007" s="187"/>
    </row>
    <row r="6008" spans="73:73">
      <c r="BU6008" s="187"/>
    </row>
    <row r="6009" spans="73:73">
      <c r="BU6009" s="187"/>
    </row>
    <row r="6010" spans="73:73">
      <c r="BU6010" s="187"/>
    </row>
    <row r="6011" spans="73:73">
      <c r="BU6011" s="187"/>
    </row>
    <row r="6012" spans="73:73">
      <c r="BU6012" s="187"/>
    </row>
    <row r="6013" spans="73:73">
      <c r="BU6013" s="187"/>
    </row>
    <row r="6014" spans="73:73">
      <c r="BU6014" s="187"/>
    </row>
    <row r="6015" spans="73:73">
      <c r="BU6015" s="187"/>
    </row>
    <row r="6016" spans="73:73">
      <c r="BU6016" s="187"/>
    </row>
    <row r="6017" spans="73:73">
      <c r="BU6017" s="187"/>
    </row>
    <row r="6018" spans="73:73">
      <c r="BU6018" s="187"/>
    </row>
    <row r="6019" spans="73:73">
      <c r="BU6019" s="187"/>
    </row>
    <row r="6020" spans="73:73">
      <c r="BU6020" s="187"/>
    </row>
    <row r="6021" spans="73:73">
      <c r="BU6021" s="187"/>
    </row>
    <row r="6022" spans="73:73">
      <c r="BU6022" s="187"/>
    </row>
    <row r="6023" spans="73:73">
      <c r="BU6023" s="187"/>
    </row>
    <row r="6024" spans="73:73">
      <c r="BU6024" s="187"/>
    </row>
    <row r="6025" spans="73:73">
      <c r="BU6025" s="187"/>
    </row>
    <row r="6026" spans="73:73">
      <c r="BU6026" s="187"/>
    </row>
    <row r="6027" spans="73:73">
      <c r="BU6027" s="187"/>
    </row>
    <row r="6028" spans="73:73">
      <c r="BU6028" s="187"/>
    </row>
    <row r="6029" spans="73:73">
      <c r="BU6029" s="187"/>
    </row>
    <row r="6030" spans="73:73">
      <c r="BU6030" s="187"/>
    </row>
    <row r="6031" spans="73:73">
      <c r="BU6031" s="187"/>
    </row>
    <row r="6032" spans="73:73">
      <c r="BU6032" s="187"/>
    </row>
    <row r="6033" spans="73:73">
      <c r="BU6033" s="187"/>
    </row>
    <row r="6034" spans="73:73">
      <c r="BU6034" s="187"/>
    </row>
    <row r="6035" spans="73:73">
      <c r="BU6035" s="187"/>
    </row>
    <row r="6036" spans="73:73">
      <c r="BU6036" s="187"/>
    </row>
    <row r="6037" spans="73:73">
      <c r="BU6037" s="187"/>
    </row>
    <row r="6038" spans="73:73">
      <c r="BU6038" s="187"/>
    </row>
    <row r="6039" spans="73:73">
      <c r="BU6039" s="187"/>
    </row>
    <row r="6040" spans="73:73">
      <c r="BU6040" s="187"/>
    </row>
    <row r="6041" spans="73:73">
      <c r="BU6041" s="187"/>
    </row>
    <row r="6042" spans="73:73">
      <c r="BU6042" s="187"/>
    </row>
    <row r="6043" spans="73:73">
      <c r="BU6043" s="187"/>
    </row>
    <row r="6044" spans="73:73">
      <c r="BU6044" s="187"/>
    </row>
    <row r="6045" spans="73:73">
      <c r="BU6045" s="187"/>
    </row>
    <row r="6046" spans="73:73">
      <c r="BU6046" s="187"/>
    </row>
    <row r="6047" spans="73:73">
      <c r="BU6047" s="187"/>
    </row>
    <row r="6048" spans="73:73">
      <c r="BU6048" s="187"/>
    </row>
    <row r="6049" spans="73:73">
      <c r="BU6049" s="187"/>
    </row>
    <row r="6050" spans="73:73">
      <c r="BU6050" s="187"/>
    </row>
    <row r="6051" spans="73:73">
      <c r="BU6051" s="187"/>
    </row>
    <row r="6052" spans="73:73">
      <c r="BU6052" s="187"/>
    </row>
    <row r="6053" spans="73:73">
      <c r="BU6053" s="187"/>
    </row>
    <row r="6054" spans="73:73">
      <c r="BU6054" s="187"/>
    </row>
    <row r="6055" spans="73:73">
      <c r="BU6055" s="187"/>
    </row>
    <row r="6056" spans="73:73">
      <c r="BU6056" s="187"/>
    </row>
    <row r="6057" spans="73:73">
      <c r="BU6057" s="187"/>
    </row>
    <row r="6058" spans="73:73">
      <c r="BU6058" s="187"/>
    </row>
    <row r="6059" spans="73:73">
      <c r="BU6059" s="187"/>
    </row>
    <row r="6060" spans="73:73">
      <c r="BU6060" s="187"/>
    </row>
    <row r="6061" spans="73:73">
      <c r="BU6061" s="187"/>
    </row>
    <row r="6062" spans="73:73">
      <c r="BU6062" s="187"/>
    </row>
    <row r="6063" spans="73:73">
      <c r="BU6063" s="187"/>
    </row>
    <row r="6064" spans="73:73">
      <c r="BU6064" s="187"/>
    </row>
    <row r="6065" spans="73:73">
      <c r="BU6065" s="187"/>
    </row>
    <row r="6066" spans="73:73">
      <c r="BU6066" s="187"/>
    </row>
    <row r="6067" spans="73:73">
      <c r="BU6067" s="187"/>
    </row>
    <row r="6068" spans="73:73">
      <c r="BU6068" s="187"/>
    </row>
    <row r="6069" spans="73:73">
      <c r="BU6069" s="187"/>
    </row>
    <row r="6070" spans="73:73">
      <c r="BU6070" s="187"/>
    </row>
    <row r="6071" spans="73:73">
      <c r="BU6071" s="187"/>
    </row>
    <row r="6072" spans="73:73">
      <c r="BU6072" s="187"/>
    </row>
    <row r="6073" spans="73:73">
      <c r="BU6073" s="187"/>
    </row>
    <row r="6074" spans="73:73">
      <c r="BU6074" s="187"/>
    </row>
    <row r="6075" spans="73:73">
      <c r="BU6075" s="187"/>
    </row>
    <row r="6076" spans="73:73">
      <c r="BU6076" s="187"/>
    </row>
    <row r="6077" spans="73:73">
      <c r="BU6077" s="187"/>
    </row>
    <row r="6078" spans="73:73">
      <c r="BU6078" s="187"/>
    </row>
    <row r="6079" spans="73:73">
      <c r="BU6079" s="187"/>
    </row>
    <row r="6080" spans="73:73">
      <c r="BU6080" s="187"/>
    </row>
    <row r="6081" spans="73:73">
      <c r="BU6081" s="187"/>
    </row>
    <row r="6082" spans="73:73">
      <c r="BU6082" s="187"/>
    </row>
    <row r="6083" spans="73:73">
      <c r="BU6083" s="187"/>
    </row>
    <row r="6084" spans="73:73">
      <c r="BU6084" s="187"/>
    </row>
    <row r="6085" spans="73:73">
      <c r="BU6085" s="187"/>
    </row>
    <row r="6086" spans="73:73">
      <c r="BU6086" s="187"/>
    </row>
    <row r="6087" spans="73:73">
      <c r="BU6087" s="187"/>
    </row>
    <row r="6088" spans="73:73">
      <c r="BU6088" s="187"/>
    </row>
    <row r="6089" spans="73:73">
      <c r="BU6089" s="187"/>
    </row>
    <row r="6090" spans="73:73">
      <c r="BU6090" s="187"/>
    </row>
    <row r="6091" spans="73:73">
      <c r="BU6091" s="187"/>
    </row>
    <row r="6092" spans="73:73">
      <c r="BU6092" s="187"/>
    </row>
    <row r="6093" spans="73:73">
      <c r="BU6093" s="187"/>
    </row>
    <row r="6094" spans="73:73">
      <c r="BU6094" s="187"/>
    </row>
    <row r="6095" spans="73:73">
      <c r="BU6095" s="187"/>
    </row>
    <row r="6096" spans="73:73">
      <c r="BU6096" s="187"/>
    </row>
    <row r="6097" spans="73:73">
      <c r="BU6097" s="187"/>
    </row>
    <row r="6098" spans="73:73">
      <c r="BU6098" s="187"/>
    </row>
    <row r="6099" spans="73:73">
      <c r="BU6099" s="187"/>
    </row>
    <row r="6100" spans="73:73">
      <c r="BU6100" s="187"/>
    </row>
    <row r="6101" spans="73:73">
      <c r="BU6101" s="187"/>
    </row>
    <row r="6102" spans="73:73">
      <c r="BU6102" s="187"/>
    </row>
    <row r="6103" spans="73:73">
      <c r="BU6103" s="187"/>
    </row>
    <row r="6104" spans="73:73">
      <c r="BU6104" s="187"/>
    </row>
    <row r="6105" spans="73:73">
      <c r="BU6105" s="187"/>
    </row>
    <row r="6106" spans="73:73">
      <c r="BU6106" s="187"/>
    </row>
    <row r="6107" spans="73:73">
      <c r="BU6107" s="187"/>
    </row>
    <row r="6108" spans="73:73">
      <c r="BU6108" s="187"/>
    </row>
    <row r="6109" spans="73:73">
      <c r="BU6109" s="187"/>
    </row>
    <row r="6110" spans="73:73">
      <c r="BU6110" s="187"/>
    </row>
    <row r="6111" spans="73:73">
      <c r="BU6111" s="187"/>
    </row>
    <row r="6112" spans="73:73">
      <c r="BU6112" s="187"/>
    </row>
    <row r="6113" spans="73:73">
      <c r="BU6113" s="187"/>
    </row>
    <row r="6114" spans="73:73">
      <c r="BU6114" s="187"/>
    </row>
    <row r="6115" spans="73:73">
      <c r="BU6115" s="187"/>
    </row>
    <row r="6116" spans="73:73">
      <c r="BU6116" s="187"/>
    </row>
    <row r="6117" spans="73:73">
      <c r="BU6117" s="187"/>
    </row>
    <row r="6118" spans="73:73">
      <c r="BU6118" s="187"/>
    </row>
    <row r="6119" spans="73:73">
      <c r="BU6119" s="187"/>
    </row>
    <row r="6120" spans="73:73">
      <c r="BU6120" s="187"/>
    </row>
    <row r="6121" spans="73:73">
      <c r="BU6121" s="187"/>
    </row>
    <row r="6122" spans="73:73">
      <c r="BU6122" s="187"/>
    </row>
    <row r="6123" spans="73:73">
      <c r="BU6123" s="187"/>
    </row>
    <row r="6124" spans="73:73">
      <c r="BU6124" s="187"/>
    </row>
    <row r="6125" spans="73:73">
      <c r="BU6125" s="187"/>
    </row>
    <row r="6126" spans="73:73">
      <c r="BU6126" s="187"/>
    </row>
    <row r="6127" spans="73:73">
      <c r="BU6127" s="187"/>
    </row>
    <row r="6128" spans="73:73">
      <c r="BU6128" s="187"/>
    </row>
    <row r="6129" spans="73:73">
      <c r="BU6129" s="187"/>
    </row>
    <row r="6130" spans="73:73">
      <c r="BU6130" s="187"/>
    </row>
    <row r="6131" spans="73:73">
      <c r="BU6131" s="187"/>
    </row>
    <row r="6132" spans="73:73">
      <c r="BU6132" s="187"/>
    </row>
    <row r="6133" spans="73:73">
      <c r="BU6133" s="187"/>
    </row>
    <row r="6134" spans="73:73">
      <c r="BU6134" s="187"/>
    </row>
    <row r="6135" spans="73:73">
      <c r="BU6135" s="187"/>
    </row>
    <row r="6136" spans="73:73">
      <c r="BU6136" s="187"/>
    </row>
    <row r="6137" spans="73:73">
      <c r="BU6137" s="187"/>
    </row>
    <row r="6138" spans="73:73">
      <c r="BU6138" s="187"/>
    </row>
    <row r="6139" spans="73:73">
      <c r="BU6139" s="187"/>
    </row>
    <row r="6140" spans="73:73">
      <c r="BU6140" s="187"/>
    </row>
    <row r="6141" spans="73:73">
      <c r="BU6141" s="187"/>
    </row>
    <row r="6142" spans="73:73">
      <c r="BU6142" s="187"/>
    </row>
    <row r="6143" spans="73:73">
      <c r="BU6143" s="187"/>
    </row>
    <row r="6144" spans="73:73">
      <c r="BU6144" s="187"/>
    </row>
    <row r="6145" spans="73:73">
      <c r="BU6145" s="187"/>
    </row>
    <row r="6146" spans="73:73">
      <c r="BU6146" s="187"/>
    </row>
    <row r="6147" spans="73:73">
      <c r="BU6147" s="187"/>
    </row>
    <row r="6148" spans="73:73">
      <c r="BU6148" s="187"/>
    </row>
    <row r="6149" spans="73:73">
      <c r="BU6149" s="187"/>
    </row>
    <row r="6150" spans="73:73">
      <c r="BU6150" s="187"/>
    </row>
    <row r="6151" spans="73:73">
      <c r="BU6151" s="187"/>
    </row>
    <row r="6152" spans="73:73">
      <c r="BU6152" s="187"/>
    </row>
    <row r="6153" spans="73:73">
      <c r="BU6153" s="187"/>
    </row>
    <row r="6154" spans="73:73">
      <c r="BU6154" s="187"/>
    </row>
    <row r="6155" spans="73:73">
      <c r="BU6155" s="187"/>
    </row>
    <row r="6156" spans="73:73">
      <c r="BU6156" s="187"/>
    </row>
    <row r="6157" spans="73:73">
      <c r="BU6157" s="187"/>
    </row>
    <row r="6158" spans="73:73">
      <c r="BU6158" s="187"/>
    </row>
    <row r="6159" spans="73:73">
      <c r="BU6159" s="187"/>
    </row>
    <row r="6160" spans="73:73">
      <c r="BU6160" s="187"/>
    </row>
    <row r="6161" spans="73:73">
      <c r="BU6161" s="187"/>
    </row>
    <row r="6162" spans="73:73">
      <c r="BU6162" s="187"/>
    </row>
    <row r="6163" spans="73:73">
      <c r="BU6163" s="187"/>
    </row>
    <row r="6164" spans="73:73">
      <c r="BU6164" s="187"/>
    </row>
    <row r="6165" spans="73:73">
      <c r="BU6165" s="187"/>
    </row>
    <row r="6166" spans="73:73">
      <c r="BU6166" s="187"/>
    </row>
    <row r="6167" spans="73:73">
      <c r="BU6167" s="187"/>
    </row>
    <row r="6168" spans="73:73">
      <c r="BU6168" s="187"/>
    </row>
    <row r="6169" spans="73:73">
      <c r="BU6169" s="187"/>
    </row>
    <row r="6170" spans="73:73">
      <c r="BU6170" s="187"/>
    </row>
    <row r="6171" spans="73:73">
      <c r="BU6171" s="187"/>
    </row>
    <row r="6172" spans="73:73">
      <c r="BU6172" s="187"/>
    </row>
    <row r="6173" spans="73:73">
      <c r="BU6173" s="187"/>
    </row>
    <row r="6174" spans="73:73">
      <c r="BU6174" s="187"/>
    </row>
    <row r="6175" spans="73:73">
      <c r="BU6175" s="187"/>
    </row>
    <row r="6176" spans="73:73">
      <c r="BU6176" s="187"/>
    </row>
    <row r="6177" spans="73:73">
      <c r="BU6177" s="187"/>
    </row>
    <row r="6178" spans="73:73">
      <c r="BU6178" s="187"/>
    </row>
    <row r="6179" spans="73:73">
      <c r="BU6179" s="187"/>
    </row>
    <row r="6180" spans="73:73">
      <c r="BU6180" s="187"/>
    </row>
    <row r="6181" spans="73:73">
      <c r="BU6181" s="187"/>
    </row>
    <row r="6182" spans="73:73">
      <c r="BU6182" s="187"/>
    </row>
    <row r="6183" spans="73:73">
      <c r="BU6183" s="187"/>
    </row>
    <row r="6184" spans="73:73">
      <c r="BU6184" s="187"/>
    </row>
    <row r="6185" spans="73:73">
      <c r="BU6185" s="187"/>
    </row>
    <row r="6186" spans="73:73">
      <c r="BU6186" s="187"/>
    </row>
    <row r="6187" spans="73:73">
      <c r="BU6187" s="187"/>
    </row>
    <row r="6188" spans="73:73">
      <c r="BU6188" s="187"/>
    </row>
    <row r="6189" spans="73:73">
      <c r="BU6189" s="187"/>
    </row>
    <row r="6190" spans="73:73">
      <c r="BU6190" s="187"/>
    </row>
    <row r="6191" spans="73:73">
      <c r="BU6191" s="187"/>
    </row>
    <row r="6192" spans="73:73">
      <c r="BU6192" s="187"/>
    </row>
    <row r="6193" spans="73:73">
      <c r="BU6193" s="187"/>
    </row>
    <row r="6194" spans="73:73">
      <c r="BU6194" s="187"/>
    </row>
    <row r="6195" spans="73:73">
      <c r="BU6195" s="187"/>
    </row>
    <row r="6196" spans="73:73">
      <c r="BU6196" s="187"/>
    </row>
    <row r="6197" spans="73:73">
      <c r="BU6197" s="187"/>
    </row>
    <row r="6198" spans="73:73">
      <c r="BU6198" s="187"/>
    </row>
    <row r="6199" spans="73:73">
      <c r="BU6199" s="187"/>
    </row>
    <row r="6200" spans="73:73">
      <c r="BU6200" s="187"/>
    </row>
    <row r="6201" spans="73:73">
      <c r="BU6201" s="187"/>
    </row>
    <row r="6202" spans="73:73">
      <c r="BU6202" s="187"/>
    </row>
    <row r="6203" spans="73:73">
      <c r="BU6203" s="187"/>
    </row>
    <row r="6204" spans="73:73">
      <c r="BU6204" s="187"/>
    </row>
    <row r="6205" spans="73:73">
      <c r="BU6205" s="187"/>
    </row>
    <row r="6206" spans="73:73">
      <c r="BU6206" s="187"/>
    </row>
    <row r="6207" spans="73:73">
      <c r="BU6207" s="187"/>
    </row>
    <row r="6208" spans="73:73">
      <c r="BU6208" s="187"/>
    </row>
    <row r="6209" spans="73:73">
      <c r="BU6209" s="187"/>
    </row>
    <row r="6210" spans="73:73">
      <c r="BU6210" s="187"/>
    </row>
    <row r="6211" spans="73:73">
      <c r="BU6211" s="187"/>
    </row>
    <row r="6212" spans="73:73">
      <c r="BU6212" s="187"/>
    </row>
    <row r="6213" spans="73:73">
      <c r="BU6213" s="187"/>
    </row>
    <row r="6214" spans="73:73">
      <c r="BU6214" s="187"/>
    </row>
    <row r="6215" spans="73:73">
      <c r="BU6215" s="187"/>
    </row>
    <row r="6216" spans="73:73">
      <c r="BU6216" s="187"/>
    </row>
    <row r="6217" spans="73:73">
      <c r="BU6217" s="187"/>
    </row>
    <row r="6218" spans="73:73">
      <c r="BU6218" s="187"/>
    </row>
    <row r="6219" spans="73:73">
      <c r="BU6219" s="187"/>
    </row>
    <row r="6220" spans="73:73">
      <c r="BU6220" s="187"/>
    </row>
    <row r="6221" spans="73:73">
      <c r="BU6221" s="187"/>
    </row>
    <row r="6222" spans="73:73">
      <c r="BU6222" s="187"/>
    </row>
    <row r="6223" spans="73:73">
      <c r="BU6223" s="187"/>
    </row>
    <row r="6224" spans="73:73">
      <c r="BU6224" s="187"/>
    </row>
    <row r="6225" spans="73:73">
      <c r="BU6225" s="187"/>
    </row>
    <row r="6226" spans="73:73">
      <c r="BU6226" s="187"/>
    </row>
    <row r="6227" spans="73:73">
      <c r="BU6227" s="187"/>
    </row>
    <row r="6228" spans="73:73">
      <c r="BU6228" s="187"/>
    </row>
    <row r="6229" spans="73:73">
      <c r="BU6229" s="187"/>
    </row>
    <row r="6230" spans="73:73">
      <c r="BU6230" s="187"/>
    </row>
    <row r="6231" spans="73:73">
      <c r="BU6231" s="187"/>
    </row>
    <row r="6232" spans="73:73">
      <c r="BU6232" s="187"/>
    </row>
    <row r="6233" spans="73:73">
      <c r="BU6233" s="187"/>
    </row>
    <row r="6234" spans="73:73">
      <c r="BU6234" s="187"/>
    </row>
    <row r="6235" spans="73:73">
      <c r="BU6235" s="187"/>
    </row>
    <row r="6236" spans="73:73">
      <c r="BU6236" s="187"/>
    </row>
    <row r="6237" spans="73:73">
      <c r="BU6237" s="187"/>
    </row>
    <row r="6238" spans="73:73">
      <c r="BU6238" s="187"/>
    </row>
    <row r="6239" spans="73:73">
      <c r="BU6239" s="187"/>
    </row>
    <row r="6240" spans="73:73">
      <c r="BU6240" s="187"/>
    </row>
    <row r="6241" spans="73:73">
      <c r="BU6241" s="187"/>
    </row>
    <row r="6242" spans="73:73">
      <c r="BU6242" s="187"/>
    </row>
    <row r="6243" spans="73:73">
      <c r="BU6243" s="187"/>
    </row>
    <row r="6244" spans="73:73">
      <c r="BU6244" s="187"/>
    </row>
    <row r="6245" spans="73:73">
      <c r="BU6245" s="187"/>
    </row>
    <row r="6246" spans="73:73">
      <c r="BU6246" s="187"/>
    </row>
    <row r="6247" spans="73:73">
      <c r="BU6247" s="187"/>
    </row>
    <row r="6248" spans="73:73">
      <c r="BU6248" s="187"/>
    </row>
    <row r="6249" spans="73:73">
      <c r="BU6249" s="187"/>
    </row>
    <row r="6250" spans="73:73">
      <c r="BU6250" s="187"/>
    </row>
    <row r="6251" spans="73:73">
      <c r="BU6251" s="187"/>
    </row>
    <row r="6252" spans="73:73">
      <c r="BU6252" s="187"/>
    </row>
    <row r="6253" spans="73:73">
      <c r="BU6253" s="187"/>
    </row>
    <row r="6254" spans="73:73">
      <c r="BU6254" s="187"/>
    </row>
    <row r="6255" spans="73:73">
      <c r="BU6255" s="187"/>
    </row>
    <row r="6256" spans="73:73">
      <c r="BU6256" s="187"/>
    </row>
    <row r="6257" spans="73:73">
      <c r="BU6257" s="187"/>
    </row>
    <row r="6258" spans="73:73">
      <c r="BU6258" s="187"/>
    </row>
    <row r="6259" spans="73:73">
      <c r="BU6259" s="187"/>
    </row>
    <row r="6260" spans="73:73">
      <c r="BU6260" s="187"/>
    </row>
    <row r="6261" spans="73:73">
      <c r="BU6261" s="187"/>
    </row>
    <row r="6262" spans="73:73">
      <c r="BU6262" s="187"/>
    </row>
    <row r="6263" spans="73:73">
      <c r="BU6263" s="187"/>
    </row>
    <row r="6264" spans="73:73">
      <c r="BU6264" s="187"/>
    </row>
    <row r="6265" spans="73:73">
      <c r="BU6265" s="187"/>
    </row>
    <row r="6266" spans="73:73">
      <c r="BU6266" s="187"/>
    </row>
    <row r="6267" spans="73:73">
      <c r="BU6267" s="187"/>
    </row>
    <row r="6268" spans="73:73">
      <c r="BU6268" s="187"/>
    </row>
    <row r="6269" spans="73:73">
      <c r="BU6269" s="187"/>
    </row>
    <row r="6270" spans="73:73">
      <c r="BU6270" s="187"/>
    </row>
    <row r="6271" spans="73:73">
      <c r="BU6271" s="187"/>
    </row>
    <row r="6272" spans="73:73">
      <c r="BU6272" s="187"/>
    </row>
    <row r="6273" spans="73:73">
      <c r="BU6273" s="187"/>
    </row>
    <row r="6274" spans="73:73">
      <c r="BU6274" s="187"/>
    </row>
    <row r="6275" spans="73:73">
      <c r="BU6275" s="187"/>
    </row>
    <row r="6276" spans="73:73">
      <c r="BU6276" s="187"/>
    </row>
    <row r="6277" spans="73:73">
      <c r="BU6277" s="187"/>
    </row>
    <row r="6278" spans="73:73">
      <c r="BU6278" s="187"/>
    </row>
    <row r="6279" spans="73:73">
      <c r="BU6279" s="187"/>
    </row>
    <row r="6280" spans="73:73">
      <c r="BU6280" s="187"/>
    </row>
    <row r="6281" spans="73:73">
      <c r="BU6281" s="187"/>
    </row>
    <row r="6282" spans="73:73">
      <c r="BU6282" s="187"/>
    </row>
    <row r="6283" spans="73:73">
      <c r="BU6283" s="187"/>
    </row>
    <row r="6284" spans="73:73">
      <c r="BU6284" s="187"/>
    </row>
    <row r="6285" spans="73:73">
      <c r="BU6285" s="187"/>
    </row>
    <row r="6286" spans="73:73">
      <c r="BU6286" s="187"/>
    </row>
    <row r="6287" spans="73:73">
      <c r="BU6287" s="187"/>
    </row>
    <row r="6288" spans="73:73">
      <c r="BU6288" s="187"/>
    </row>
    <row r="6289" spans="73:73">
      <c r="BU6289" s="187"/>
    </row>
    <row r="6290" spans="73:73">
      <c r="BU6290" s="187"/>
    </row>
    <row r="6291" spans="73:73">
      <c r="BU6291" s="187"/>
    </row>
    <row r="6292" spans="73:73">
      <c r="BU6292" s="187"/>
    </row>
    <row r="6293" spans="73:73">
      <c r="BU6293" s="187"/>
    </row>
    <row r="6294" spans="73:73">
      <c r="BU6294" s="187"/>
    </row>
    <row r="6295" spans="73:73">
      <c r="BU6295" s="187"/>
    </row>
    <row r="6296" spans="73:73">
      <c r="BU6296" s="187"/>
    </row>
    <row r="6297" spans="73:73">
      <c r="BU6297" s="187"/>
    </row>
    <row r="6298" spans="73:73">
      <c r="BU6298" s="187"/>
    </row>
    <row r="6299" spans="73:73">
      <c r="BU6299" s="187"/>
    </row>
    <row r="6300" spans="73:73">
      <c r="BU6300" s="187"/>
    </row>
    <row r="6301" spans="73:73">
      <c r="BU6301" s="187"/>
    </row>
    <row r="6302" spans="73:73">
      <c r="BU6302" s="187"/>
    </row>
    <row r="6303" spans="73:73">
      <c r="BU6303" s="187"/>
    </row>
    <row r="6304" spans="73:73">
      <c r="BU6304" s="187"/>
    </row>
    <row r="6305" spans="73:73">
      <c r="BU6305" s="187"/>
    </row>
    <row r="6306" spans="73:73">
      <c r="BU6306" s="187"/>
    </row>
    <row r="6307" spans="73:73">
      <c r="BU6307" s="187"/>
    </row>
    <row r="6308" spans="73:73">
      <c r="BU6308" s="187"/>
    </row>
    <row r="6309" spans="73:73">
      <c r="BU6309" s="187"/>
    </row>
    <row r="6310" spans="73:73">
      <c r="BU6310" s="187"/>
    </row>
    <row r="6311" spans="73:73">
      <c r="BU6311" s="187"/>
    </row>
    <row r="6312" spans="73:73">
      <c r="BU6312" s="187"/>
    </row>
    <row r="6313" spans="73:73">
      <c r="BU6313" s="187"/>
    </row>
    <row r="6314" spans="73:73">
      <c r="BU6314" s="187"/>
    </row>
    <row r="6315" spans="73:73">
      <c r="BU6315" s="187"/>
    </row>
    <row r="6316" spans="73:73">
      <c r="BU6316" s="187"/>
    </row>
    <row r="6317" spans="73:73">
      <c r="BU6317" s="187"/>
    </row>
    <row r="6318" spans="73:73">
      <c r="BU6318" s="187"/>
    </row>
    <row r="6319" spans="73:73">
      <c r="BU6319" s="187"/>
    </row>
    <row r="6320" spans="73:73">
      <c r="BU6320" s="187"/>
    </row>
    <row r="6321" spans="73:73">
      <c r="BU6321" s="187"/>
    </row>
    <row r="6322" spans="73:73">
      <c r="BU6322" s="187"/>
    </row>
    <row r="6323" spans="73:73">
      <c r="BU6323" s="187"/>
    </row>
    <row r="6324" spans="73:73">
      <c r="BU6324" s="187"/>
    </row>
    <row r="6325" spans="73:73">
      <c r="BU6325" s="187"/>
    </row>
    <row r="6326" spans="73:73">
      <c r="BU6326" s="187"/>
    </row>
    <row r="6327" spans="73:73">
      <c r="BU6327" s="187"/>
    </row>
    <row r="6328" spans="73:73">
      <c r="BU6328" s="187"/>
    </row>
    <row r="6329" spans="73:73">
      <c r="BU6329" s="187"/>
    </row>
    <row r="6330" spans="73:73">
      <c r="BU6330" s="187"/>
    </row>
    <row r="6331" spans="73:73">
      <c r="BU6331" s="187"/>
    </row>
    <row r="6332" spans="73:73">
      <c r="BU6332" s="187"/>
    </row>
    <row r="6333" spans="73:73">
      <c r="BU6333" s="187"/>
    </row>
    <row r="6334" spans="73:73">
      <c r="BU6334" s="187"/>
    </row>
    <row r="6335" spans="73:73">
      <c r="BU6335" s="187"/>
    </row>
    <row r="6336" spans="73:73">
      <c r="BU6336" s="187"/>
    </row>
    <row r="6337" spans="73:73">
      <c r="BU6337" s="187"/>
    </row>
    <row r="6338" spans="73:73">
      <c r="BU6338" s="187"/>
    </row>
    <row r="6339" spans="73:73">
      <c r="BU6339" s="187"/>
    </row>
    <row r="6340" spans="73:73">
      <c r="BU6340" s="187"/>
    </row>
    <row r="6341" spans="73:73">
      <c r="BU6341" s="187"/>
    </row>
    <row r="6342" spans="73:73">
      <c r="BU6342" s="187"/>
    </row>
    <row r="6343" spans="73:73">
      <c r="BU6343" s="187"/>
    </row>
    <row r="6344" spans="73:73">
      <c r="BU6344" s="187"/>
    </row>
    <row r="6345" spans="73:73">
      <c r="BU6345" s="187"/>
    </row>
    <row r="6346" spans="73:73">
      <c r="BU6346" s="187"/>
    </row>
    <row r="6347" spans="73:73">
      <c r="BU6347" s="187"/>
    </row>
    <row r="6348" spans="73:73">
      <c r="BU6348" s="187"/>
    </row>
    <row r="6349" spans="73:73">
      <c r="BU6349" s="187"/>
    </row>
    <row r="6350" spans="73:73">
      <c r="BU6350" s="187"/>
    </row>
    <row r="6351" spans="73:73">
      <c r="BU6351" s="187"/>
    </row>
    <row r="6352" spans="73:73">
      <c r="BU6352" s="187"/>
    </row>
    <row r="6353" spans="73:73">
      <c r="BU6353" s="187"/>
    </row>
    <row r="6354" spans="73:73">
      <c r="BU6354" s="187"/>
    </row>
    <row r="6355" spans="73:73">
      <c r="BU6355" s="187"/>
    </row>
    <row r="6356" spans="73:73">
      <c r="BU6356" s="187"/>
    </row>
    <row r="6357" spans="73:73">
      <c r="BU6357" s="187"/>
    </row>
    <row r="6358" spans="73:73">
      <c r="BU6358" s="187"/>
    </row>
    <row r="6359" spans="73:73">
      <c r="BU6359" s="187"/>
    </row>
    <row r="6360" spans="73:73">
      <c r="BU6360" s="187"/>
    </row>
    <row r="6361" spans="73:73">
      <c r="BU6361" s="187"/>
    </row>
    <row r="6362" spans="73:73">
      <c r="BU6362" s="187"/>
    </row>
    <row r="6363" spans="73:73">
      <c r="BU6363" s="187"/>
    </row>
    <row r="6364" spans="73:73">
      <c r="BU6364" s="187"/>
    </row>
    <row r="6365" spans="73:73">
      <c r="BU6365" s="187"/>
    </row>
    <row r="6366" spans="73:73">
      <c r="BU6366" s="187"/>
    </row>
    <row r="6367" spans="73:73">
      <c r="BU6367" s="187"/>
    </row>
    <row r="6368" spans="73:73">
      <c r="BU6368" s="187"/>
    </row>
    <row r="6369" spans="73:73">
      <c r="BU6369" s="187"/>
    </row>
    <row r="6370" spans="73:73">
      <c r="BU6370" s="187"/>
    </row>
    <row r="6371" spans="73:73">
      <c r="BU6371" s="187"/>
    </row>
    <row r="6372" spans="73:73">
      <c r="BU6372" s="187"/>
    </row>
    <row r="6373" spans="73:73">
      <c r="BU6373" s="187"/>
    </row>
    <row r="6374" spans="73:73">
      <c r="BU6374" s="187"/>
    </row>
    <row r="6375" spans="73:73">
      <c r="BU6375" s="187"/>
    </row>
    <row r="6376" spans="73:73">
      <c r="BU6376" s="187"/>
    </row>
    <row r="6377" spans="73:73">
      <c r="BU6377" s="187"/>
    </row>
    <row r="6378" spans="73:73">
      <c r="BU6378" s="187"/>
    </row>
    <row r="6379" spans="73:73">
      <c r="BU6379" s="187"/>
    </row>
    <row r="6380" spans="73:73">
      <c r="BU6380" s="187"/>
    </row>
    <row r="6381" spans="73:73">
      <c r="BU6381" s="187"/>
    </row>
    <row r="6382" spans="73:73">
      <c r="BU6382" s="187"/>
    </row>
    <row r="6383" spans="73:73">
      <c r="BU6383" s="187"/>
    </row>
    <row r="6384" spans="73:73">
      <c r="BU6384" s="187"/>
    </row>
    <row r="6385" spans="73:73">
      <c r="BU6385" s="187"/>
    </row>
    <row r="6386" spans="73:73">
      <c r="BU6386" s="187"/>
    </row>
    <row r="6387" spans="73:73">
      <c r="BU6387" s="187"/>
    </row>
    <row r="6388" spans="73:73">
      <c r="BU6388" s="187"/>
    </row>
    <row r="6389" spans="73:73">
      <c r="BU6389" s="187"/>
    </row>
    <row r="6390" spans="73:73">
      <c r="BU6390" s="187"/>
    </row>
    <row r="6391" spans="73:73">
      <c r="BU6391" s="187"/>
    </row>
    <row r="6392" spans="73:73">
      <c r="BU6392" s="187"/>
    </row>
    <row r="6393" spans="73:73">
      <c r="BU6393" s="187"/>
    </row>
    <row r="6394" spans="73:73">
      <c r="BU6394" s="187"/>
    </row>
    <row r="6395" spans="73:73">
      <c r="BU6395" s="187"/>
    </row>
    <row r="6396" spans="73:73">
      <c r="BU6396" s="187"/>
    </row>
    <row r="6397" spans="73:73">
      <c r="BU6397" s="187"/>
    </row>
    <row r="6398" spans="73:73">
      <c r="BU6398" s="187"/>
    </row>
    <row r="6399" spans="73:73">
      <c r="BU6399" s="187"/>
    </row>
    <row r="6400" spans="73:73">
      <c r="BU6400" s="187"/>
    </row>
    <row r="6401" spans="73:73">
      <c r="BU6401" s="187"/>
    </row>
    <row r="6402" spans="73:73">
      <c r="BU6402" s="187"/>
    </row>
    <row r="6403" spans="73:73">
      <c r="BU6403" s="187"/>
    </row>
    <row r="6404" spans="73:73">
      <c r="BU6404" s="187"/>
    </row>
    <row r="6405" spans="73:73">
      <c r="BU6405" s="187"/>
    </row>
    <row r="6406" spans="73:73">
      <c r="BU6406" s="187"/>
    </row>
    <row r="6407" spans="73:73">
      <c r="BU6407" s="187"/>
    </row>
    <row r="6408" spans="73:73">
      <c r="BU6408" s="187"/>
    </row>
    <row r="6409" spans="73:73">
      <c r="BU6409" s="187"/>
    </row>
    <row r="6410" spans="73:73">
      <c r="BU6410" s="187"/>
    </row>
    <row r="6411" spans="73:73">
      <c r="BU6411" s="187"/>
    </row>
    <row r="6412" spans="73:73">
      <c r="BU6412" s="187"/>
    </row>
    <row r="6413" spans="73:73">
      <c r="BU6413" s="187"/>
    </row>
    <row r="6414" spans="73:73">
      <c r="BU6414" s="187"/>
    </row>
    <row r="6415" spans="73:73">
      <c r="BU6415" s="187"/>
    </row>
    <row r="6416" spans="73:73">
      <c r="BU6416" s="187"/>
    </row>
    <row r="6417" spans="73:73">
      <c r="BU6417" s="187"/>
    </row>
    <row r="6418" spans="73:73">
      <c r="BU6418" s="187"/>
    </row>
    <row r="6419" spans="73:73">
      <c r="BU6419" s="187"/>
    </row>
    <row r="6420" spans="73:73">
      <c r="BU6420" s="187"/>
    </row>
    <row r="6421" spans="73:73">
      <c r="BU6421" s="187"/>
    </row>
    <row r="6422" spans="73:73">
      <c r="BU6422" s="187"/>
    </row>
    <row r="6423" spans="73:73">
      <c r="BU6423" s="187"/>
    </row>
    <row r="6424" spans="73:73">
      <c r="BU6424" s="187"/>
    </row>
    <row r="6425" spans="73:73">
      <c r="BU6425" s="187"/>
    </row>
    <row r="6426" spans="73:73">
      <c r="BU6426" s="187"/>
    </row>
    <row r="6427" spans="73:73">
      <c r="BU6427" s="187"/>
    </row>
    <row r="6428" spans="73:73">
      <c r="BU6428" s="187"/>
    </row>
    <row r="6429" spans="73:73">
      <c r="BU6429" s="187"/>
    </row>
    <row r="6430" spans="73:73">
      <c r="BU6430" s="187"/>
    </row>
    <row r="6431" spans="73:73">
      <c r="BU6431" s="187"/>
    </row>
    <row r="6432" spans="73:73">
      <c r="BU6432" s="187"/>
    </row>
    <row r="6433" spans="73:73">
      <c r="BU6433" s="187"/>
    </row>
    <row r="6434" spans="73:73">
      <c r="BU6434" s="187"/>
    </row>
    <row r="6435" spans="73:73">
      <c r="BU6435" s="187"/>
    </row>
    <row r="6436" spans="73:73">
      <c r="BU6436" s="187"/>
    </row>
    <row r="6437" spans="73:73">
      <c r="BU6437" s="187"/>
    </row>
    <row r="6438" spans="73:73">
      <c r="BU6438" s="187"/>
    </row>
    <row r="6439" spans="73:73">
      <c r="BU6439" s="187"/>
    </row>
    <row r="6440" spans="73:73">
      <c r="BU6440" s="187"/>
    </row>
    <row r="6441" spans="73:73">
      <c r="BU6441" s="187"/>
    </row>
    <row r="6442" spans="73:73">
      <c r="BU6442" s="187"/>
    </row>
    <row r="6443" spans="73:73">
      <c r="BU6443" s="187"/>
    </row>
    <row r="6444" spans="73:73">
      <c r="BU6444" s="187"/>
    </row>
    <row r="6445" spans="73:73">
      <c r="BU6445" s="187"/>
    </row>
    <row r="6446" spans="73:73">
      <c r="BU6446" s="187"/>
    </row>
    <row r="6447" spans="73:73">
      <c r="BU6447" s="187"/>
    </row>
    <row r="6448" spans="73:73">
      <c r="BU6448" s="187"/>
    </row>
    <row r="6449" spans="73:73">
      <c r="BU6449" s="187"/>
    </row>
    <row r="6450" spans="73:73">
      <c r="BU6450" s="187"/>
    </row>
    <row r="6451" spans="73:73">
      <c r="BU6451" s="187"/>
    </row>
    <row r="6452" spans="73:73">
      <c r="BU6452" s="187"/>
    </row>
    <row r="6453" spans="73:73">
      <c r="BU6453" s="187"/>
    </row>
    <row r="6454" spans="73:73">
      <c r="BU6454" s="187"/>
    </row>
    <row r="6455" spans="73:73">
      <c r="BU6455" s="187"/>
    </row>
    <row r="6456" spans="73:73">
      <c r="BU6456" s="187"/>
    </row>
    <row r="6457" spans="73:73">
      <c r="BU6457" s="187"/>
    </row>
    <row r="6458" spans="73:73">
      <c r="BU6458" s="187"/>
    </row>
    <row r="6459" spans="73:73">
      <c r="BU6459" s="187"/>
    </row>
    <row r="6460" spans="73:73">
      <c r="BU6460" s="187"/>
    </row>
    <row r="6461" spans="73:73">
      <c r="BU6461" s="187"/>
    </row>
    <row r="6462" spans="73:73">
      <c r="BU6462" s="187"/>
    </row>
    <row r="6463" spans="73:73">
      <c r="BU6463" s="187"/>
    </row>
    <row r="6464" spans="73:73">
      <c r="BU6464" s="187"/>
    </row>
    <row r="6465" spans="73:73">
      <c r="BU6465" s="187"/>
    </row>
    <row r="6466" spans="73:73">
      <c r="BU6466" s="187"/>
    </row>
    <row r="6467" spans="73:73">
      <c r="BU6467" s="187"/>
    </row>
    <row r="6468" spans="73:73">
      <c r="BU6468" s="187"/>
    </row>
    <row r="6469" spans="73:73">
      <c r="BU6469" s="187"/>
    </row>
    <row r="6470" spans="73:73">
      <c r="BU6470" s="187"/>
    </row>
    <row r="6471" spans="73:73">
      <c r="BU6471" s="187"/>
    </row>
    <row r="6472" spans="73:73">
      <c r="BU6472" s="187"/>
    </row>
    <row r="6473" spans="73:73">
      <c r="BU6473" s="187"/>
    </row>
    <row r="6474" spans="73:73">
      <c r="BU6474" s="187"/>
    </row>
    <row r="6475" spans="73:73">
      <c r="BU6475" s="187"/>
    </row>
    <row r="6476" spans="73:73">
      <c r="BU6476" s="187"/>
    </row>
    <row r="6477" spans="73:73">
      <c r="BU6477" s="187"/>
    </row>
    <row r="6478" spans="73:73">
      <c r="BU6478" s="187"/>
    </row>
    <row r="6479" spans="73:73">
      <c r="BU6479" s="187"/>
    </row>
    <row r="6480" spans="73:73">
      <c r="BU6480" s="187"/>
    </row>
    <row r="6481" spans="73:73">
      <c r="BU6481" s="187"/>
    </row>
    <row r="6482" spans="73:73">
      <c r="BU6482" s="187"/>
    </row>
    <row r="6483" spans="73:73">
      <c r="BU6483" s="187"/>
    </row>
    <row r="6484" spans="73:73">
      <c r="BU6484" s="187"/>
    </row>
    <row r="6485" spans="73:73">
      <c r="BU6485" s="187"/>
    </row>
    <row r="6486" spans="73:73">
      <c r="BU6486" s="187"/>
    </row>
    <row r="6487" spans="73:73">
      <c r="BU6487" s="187"/>
    </row>
    <row r="6488" spans="73:73">
      <c r="BU6488" s="187"/>
    </row>
    <row r="6489" spans="73:73">
      <c r="BU6489" s="187"/>
    </row>
    <row r="6490" spans="73:73">
      <c r="BU6490" s="187"/>
    </row>
    <row r="6491" spans="73:73">
      <c r="BU6491" s="187"/>
    </row>
    <row r="6492" spans="73:73">
      <c r="BU6492" s="187"/>
    </row>
    <row r="6493" spans="73:73">
      <c r="BU6493" s="187"/>
    </row>
    <row r="6494" spans="73:73">
      <c r="BU6494" s="187"/>
    </row>
    <row r="6495" spans="73:73">
      <c r="BU6495" s="187"/>
    </row>
    <row r="6496" spans="73:73">
      <c r="BU6496" s="187"/>
    </row>
    <row r="6497" spans="73:73">
      <c r="BU6497" s="187"/>
    </row>
    <row r="6498" spans="73:73">
      <c r="BU6498" s="187"/>
    </row>
    <row r="6499" spans="73:73">
      <c r="BU6499" s="187"/>
    </row>
    <row r="6500" spans="73:73">
      <c r="BU6500" s="187"/>
    </row>
    <row r="6501" spans="73:73">
      <c r="BU6501" s="187"/>
    </row>
    <row r="6502" spans="73:73">
      <c r="BU6502" s="187"/>
    </row>
    <row r="6503" spans="73:73">
      <c r="BU6503" s="187"/>
    </row>
    <row r="6504" spans="73:73">
      <c r="BU6504" s="187"/>
    </row>
    <row r="6505" spans="73:73">
      <c r="BU6505" s="187"/>
    </row>
    <row r="6506" spans="73:73">
      <c r="BU6506" s="187"/>
    </row>
    <row r="6507" spans="73:73">
      <c r="BU6507" s="187"/>
    </row>
    <row r="6508" spans="73:73">
      <c r="BU6508" s="187"/>
    </row>
    <row r="6509" spans="73:73">
      <c r="BU6509" s="187"/>
    </row>
    <row r="6510" spans="73:73">
      <c r="BU6510" s="187"/>
    </row>
    <row r="6511" spans="73:73">
      <c r="BU6511" s="187"/>
    </row>
    <row r="6512" spans="73:73">
      <c r="BU6512" s="187"/>
    </row>
    <row r="6513" spans="73:73">
      <c r="BU6513" s="187"/>
    </row>
    <row r="6514" spans="73:73">
      <c r="BU6514" s="187"/>
    </row>
    <row r="6515" spans="73:73">
      <c r="BU6515" s="187"/>
    </row>
    <row r="6516" spans="73:73">
      <c r="BU6516" s="187"/>
    </row>
    <row r="6517" spans="73:73">
      <c r="BU6517" s="187"/>
    </row>
    <row r="6518" spans="73:73">
      <c r="BU6518" s="187"/>
    </row>
    <row r="6519" spans="73:73">
      <c r="BU6519" s="187"/>
    </row>
    <row r="6520" spans="73:73">
      <c r="BU6520" s="187"/>
    </row>
    <row r="6521" spans="73:73">
      <c r="BU6521" s="187"/>
    </row>
    <row r="6522" spans="73:73">
      <c r="BU6522" s="187"/>
    </row>
    <row r="6523" spans="73:73">
      <c r="BU6523" s="187"/>
    </row>
    <row r="6524" spans="73:73">
      <c r="BU6524" s="187"/>
    </row>
    <row r="6525" spans="73:73">
      <c r="BU6525" s="187"/>
    </row>
    <row r="6526" spans="73:73">
      <c r="BU6526" s="187"/>
    </row>
    <row r="6527" spans="73:73">
      <c r="BU6527" s="187"/>
    </row>
    <row r="6528" spans="73:73">
      <c r="BU6528" s="187"/>
    </row>
    <row r="6529" spans="73:73">
      <c r="BU6529" s="187"/>
    </row>
    <row r="6530" spans="73:73">
      <c r="BU6530" s="187"/>
    </row>
    <row r="6531" spans="73:73">
      <c r="BU6531" s="187"/>
    </row>
    <row r="6532" spans="73:73">
      <c r="BU6532" s="187"/>
    </row>
    <row r="6533" spans="73:73">
      <c r="BU6533" s="187"/>
    </row>
    <row r="6534" spans="73:73">
      <c r="BU6534" s="187"/>
    </row>
    <row r="6535" spans="73:73">
      <c r="BU6535" s="187"/>
    </row>
    <row r="6536" spans="73:73">
      <c r="BU6536" s="187"/>
    </row>
    <row r="6537" spans="73:73">
      <c r="BU6537" s="187"/>
    </row>
    <row r="6538" spans="73:73">
      <c r="BU6538" s="187"/>
    </row>
    <row r="6539" spans="73:73">
      <c r="BU6539" s="187"/>
    </row>
    <row r="6540" spans="73:73">
      <c r="BU6540" s="187"/>
    </row>
    <row r="6541" spans="73:73">
      <c r="BU6541" s="187"/>
    </row>
    <row r="6542" spans="73:73">
      <c r="BU6542" s="187"/>
    </row>
    <row r="6543" spans="73:73">
      <c r="BU6543" s="187"/>
    </row>
    <row r="6544" spans="73:73">
      <c r="BU6544" s="187"/>
    </row>
    <row r="6545" spans="73:73">
      <c r="BU6545" s="187"/>
    </row>
    <row r="6546" spans="73:73">
      <c r="BU6546" s="187"/>
    </row>
    <row r="6547" spans="73:73">
      <c r="BU6547" s="187"/>
    </row>
    <row r="6548" spans="73:73">
      <c r="BU6548" s="187"/>
    </row>
    <row r="6549" spans="73:73">
      <c r="BU6549" s="187"/>
    </row>
    <row r="6550" spans="73:73">
      <c r="BU6550" s="187"/>
    </row>
    <row r="6551" spans="73:73">
      <c r="BU6551" s="187"/>
    </row>
    <row r="6552" spans="73:73">
      <c r="BU6552" s="187"/>
    </row>
    <row r="6553" spans="73:73">
      <c r="BU6553" s="187"/>
    </row>
    <row r="6554" spans="73:73">
      <c r="BU6554" s="187"/>
    </row>
    <row r="6555" spans="73:73">
      <c r="BU6555" s="187"/>
    </row>
    <row r="6556" spans="73:73">
      <c r="BU6556" s="187"/>
    </row>
    <row r="6557" spans="73:73">
      <c r="BU6557" s="187"/>
    </row>
    <row r="6558" spans="73:73">
      <c r="BU6558" s="187"/>
    </row>
    <row r="6559" spans="73:73">
      <c r="BU6559" s="187"/>
    </row>
    <row r="6560" spans="73:73">
      <c r="BU6560" s="187"/>
    </row>
    <row r="6561" spans="73:73">
      <c r="BU6561" s="187"/>
    </row>
    <row r="6562" spans="73:73">
      <c r="BU6562" s="187"/>
    </row>
    <row r="6563" spans="73:73">
      <c r="BU6563" s="187"/>
    </row>
    <row r="6564" spans="73:73">
      <c r="BU6564" s="187"/>
    </row>
    <row r="6565" spans="73:73">
      <c r="BU6565" s="187"/>
    </row>
    <row r="6566" spans="73:73">
      <c r="BU6566" s="187"/>
    </row>
    <row r="6567" spans="73:73">
      <c r="BU6567" s="187"/>
    </row>
    <row r="6568" spans="73:73">
      <c r="BU6568" s="187"/>
    </row>
    <row r="6569" spans="73:73">
      <c r="BU6569" s="187"/>
    </row>
    <row r="6570" spans="73:73">
      <c r="BU6570" s="187"/>
    </row>
    <row r="6571" spans="73:73">
      <c r="BU6571" s="187"/>
    </row>
    <row r="6572" spans="73:73">
      <c r="BU6572" s="187"/>
    </row>
    <row r="6573" spans="73:73">
      <c r="BU6573" s="187"/>
    </row>
    <row r="6574" spans="73:73">
      <c r="BU6574" s="187"/>
    </row>
    <row r="6575" spans="73:73">
      <c r="BU6575" s="187"/>
    </row>
    <row r="6576" spans="73:73">
      <c r="BU6576" s="187"/>
    </row>
    <row r="6577" spans="73:73">
      <c r="BU6577" s="187"/>
    </row>
    <row r="6578" spans="73:73">
      <c r="BU6578" s="187"/>
    </row>
    <row r="6579" spans="73:73">
      <c r="BU6579" s="187"/>
    </row>
    <row r="6580" spans="73:73">
      <c r="BU6580" s="187"/>
    </row>
    <row r="6581" spans="73:73">
      <c r="BU6581" s="187"/>
    </row>
    <row r="6582" spans="73:73">
      <c r="BU6582" s="187"/>
    </row>
    <row r="6583" spans="73:73">
      <c r="BU6583" s="187"/>
    </row>
    <row r="6584" spans="73:73">
      <c r="BU6584" s="187"/>
    </row>
    <row r="6585" spans="73:73">
      <c r="BU6585" s="187"/>
    </row>
    <row r="6586" spans="73:73">
      <c r="BU6586" s="187"/>
    </row>
    <row r="6587" spans="73:73">
      <c r="BU6587" s="187"/>
    </row>
    <row r="6588" spans="73:73">
      <c r="BU6588" s="187"/>
    </row>
    <row r="6589" spans="73:73">
      <c r="BU6589" s="187"/>
    </row>
    <row r="6590" spans="73:73">
      <c r="BU6590" s="187"/>
    </row>
    <row r="6591" spans="73:73">
      <c r="BU6591" s="187"/>
    </row>
    <row r="6592" spans="73:73">
      <c r="BU6592" s="187"/>
    </row>
    <row r="6593" spans="73:73">
      <c r="BU6593" s="187"/>
    </row>
    <row r="6594" spans="73:73">
      <c r="BU6594" s="187"/>
    </row>
    <row r="6595" spans="73:73">
      <c r="BU6595" s="187"/>
    </row>
    <row r="6596" spans="73:73">
      <c r="BU6596" s="187"/>
    </row>
    <row r="6597" spans="73:73">
      <c r="BU6597" s="187"/>
    </row>
    <row r="6598" spans="73:73">
      <c r="BU6598" s="187"/>
    </row>
    <row r="6599" spans="73:73">
      <c r="BU6599" s="187"/>
    </row>
    <row r="6600" spans="73:73">
      <c r="BU6600" s="187"/>
    </row>
    <row r="6601" spans="73:73">
      <c r="BU6601" s="187"/>
    </row>
    <row r="6602" spans="73:73">
      <c r="BU6602" s="187"/>
    </row>
    <row r="6603" spans="73:73">
      <c r="BU6603" s="187"/>
    </row>
    <row r="6604" spans="73:73">
      <c r="BU6604" s="187"/>
    </row>
    <row r="6605" spans="73:73">
      <c r="BU6605" s="187"/>
    </row>
    <row r="6606" spans="73:73">
      <c r="BU6606" s="187"/>
    </row>
    <row r="6607" spans="73:73">
      <c r="BU6607" s="187"/>
    </row>
    <row r="6608" spans="73:73">
      <c r="BU6608" s="187"/>
    </row>
    <row r="6609" spans="73:73">
      <c r="BU6609" s="187"/>
    </row>
    <row r="6610" spans="73:73">
      <c r="BU6610" s="187"/>
    </row>
    <row r="6611" spans="73:73">
      <c r="BU6611" s="187"/>
    </row>
    <row r="6612" spans="73:73">
      <c r="BU6612" s="187"/>
    </row>
    <row r="6613" spans="73:73">
      <c r="BU6613" s="187"/>
    </row>
    <row r="6614" spans="73:73">
      <c r="BU6614" s="187"/>
    </row>
    <row r="6615" spans="73:73">
      <c r="BU6615" s="187"/>
    </row>
    <row r="6616" spans="73:73">
      <c r="BU6616" s="187"/>
    </row>
    <row r="6617" spans="73:73">
      <c r="BU6617" s="187"/>
    </row>
    <row r="6618" spans="73:73">
      <c r="BU6618" s="187"/>
    </row>
    <row r="6619" spans="73:73">
      <c r="BU6619" s="187"/>
    </row>
    <row r="6620" spans="73:73">
      <c r="BU6620" s="187"/>
    </row>
    <row r="6621" spans="73:73">
      <c r="BU6621" s="187"/>
    </row>
    <row r="6622" spans="73:73">
      <c r="BU6622" s="187"/>
    </row>
    <row r="6623" spans="73:73">
      <c r="BU6623" s="187"/>
    </row>
    <row r="6624" spans="73:73">
      <c r="BU6624" s="187"/>
    </row>
    <row r="6625" spans="73:73">
      <c r="BU6625" s="187"/>
    </row>
    <row r="6626" spans="73:73">
      <c r="BU6626" s="187"/>
    </row>
    <row r="6627" spans="73:73">
      <c r="BU6627" s="187"/>
    </row>
    <row r="6628" spans="73:73">
      <c r="BU6628" s="187"/>
    </row>
    <row r="6629" spans="73:73">
      <c r="BU6629" s="187"/>
    </row>
    <row r="6630" spans="73:73">
      <c r="BU6630" s="187"/>
    </row>
    <row r="6631" spans="73:73">
      <c r="BU6631" s="187"/>
    </row>
    <row r="6632" spans="73:73">
      <c r="BU6632" s="187"/>
    </row>
    <row r="6633" spans="73:73">
      <c r="BU6633" s="187"/>
    </row>
    <row r="6634" spans="73:73">
      <c r="BU6634" s="187"/>
    </row>
    <row r="6635" spans="73:73">
      <c r="BU6635" s="187"/>
    </row>
    <row r="6636" spans="73:73">
      <c r="BU6636" s="187"/>
    </row>
    <row r="6637" spans="73:73">
      <c r="BU6637" s="187"/>
    </row>
    <row r="6638" spans="73:73">
      <c r="BU6638" s="187"/>
    </row>
    <row r="6639" spans="73:73">
      <c r="BU6639" s="187"/>
    </row>
    <row r="6640" spans="73:73">
      <c r="BU6640" s="187"/>
    </row>
    <row r="6641" spans="73:73">
      <c r="BU6641" s="187"/>
    </row>
    <row r="6642" spans="73:73">
      <c r="BU6642" s="187"/>
    </row>
    <row r="6643" spans="73:73">
      <c r="BU6643" s="187"/>
    </row>
    <row r="6644" spans="73:73">
      <c r="BU6644" s="187"/>
    </row>
    <row r="6645" spans="73:73">
      <c r="BU6645" s="187"/>
    </row>
    <row r="6646" spans="73:73">
      <c r="BU6646" s="187"/>
    </row>
    <row r="6647" spans="73:73">
      <c r="BU6647" s="187"/>
    </row>
    <row r="6648" spans="73:73">
      <c r="BU6648" s="187"/>
    </row>
    <row r="6649" spans="73:73">
      <c r="BU6649" s="187"/>
    </row>
    <row r="6650" spans="73:73">
      <c r="BU6650" s="187"/>
    </row>
    <row r="6651" spans="73:73">
      <c r="BU6651" s="187"/>
    </row>
    <row r="6652" spans="73:73">
      <c r="BU6652" s="187"/>
    </row>
    <row r="6653" spans="73:73">
      <c r="BU6653" s="187"/>
    </row>
    <row r="6654" spans="73:73">
      <c r="BU6654" s="187"/>
    </row>
    <row r="6655" spans="73:73">
      <c r="BU6655" s="187"/>
    </row>
    <row r="6656" spans="73:73">
      <c r="BU6656" s="187"/>
    </row>
    <row r="6657" spans="73:73">
      <c r="BU6657" s="187"/>
    </row>
    <row r="6658" spans="73:73">
      <c r="BU6658" s="187"/>
    </row>
    <row r="6659" spans="73:73">
      <c r="BU6659" s="187"/>
    </row>
    <row r="6660" spans="73:73">
      <c r="BU6660" s="187"/>
    </row>
    <row r="6661" spans="73:73">
      <c r="BU6661" s="187"/>
    </row>
    <row r="6662" spans="73:73">
      <c r="BU6662" s="187"/>
    </row>
    <row r="6663" spans="73:73">
      <c r="BU6663" s="187"/>
    </row>
    <row r="6664" spans="73:73">
      <c r="BU6664" s="187"/>
    </row>
    <row r="6665" spans="73:73">
      <c r="BU6665" s="187"/>
    </row>
    <row r="6666" spans="73:73">
      <c r="BU6666" s="187"/>
    </row>
    <row r="6667" spans="73:73">
      <c r="BU6667" s="187"/>
    </row>
    <row r="6668" spans="73:73">
      <c r="BU6668" s="187"/>
    </row>
    <row r="6669" spans="73:73">
      <c r="BU6669" s="187"/>
    </row>
    <row r="6670" spans="73:73">
      <c r="BU6670" s="187"/>
    </row>
    <row r="6671" spans="73:73">
      <c r="BU6671" s="187"/>
    </row>
    <row r="6672" spans="73:73">
      <c r="BU6672" s="187"/>
    </row>
    <row r="6673" spans="73:73">
      <c r="BU6673" s="187"/>
    </row>
    <row r="6674" spans="73:73">
      <c r="BU6674" s="187"/>
    </row>
    <row r="6675" spans="73:73">
      <c r="BU6675" s="187"/>
    </row>
    <row r="6676" spans="73:73">
      <c r="BU6676" s="187"/>
    </row>
    <row r="6677" spans="73:73">
      <c r="BU6677" s="187"/>
    </row>
    <row r="6678" spans="73:73">
      <c r="BU6678" s="187"/>
    </row>
    <row r="6679" spans="73:73">
      <c r="BU6679" s="187"/>
    </row>
    <row r="6680" spans="73:73">
      <c r="BU6680" s="187"/>
    </row>
    <row r="6681" spans="73:73">
      <c r="BU6681" s="187"/>
    </row>
    <row r="6682" spans="73:73">
      <c r="BU6682" s="187"/>
    </row>
    <row r="6683" spans="73:73">
      <c r="BU6683" s="187"/>
    </row>
    <row r="6684" spans="73:73">
      <c r="BU6684" s="187"/>
    </row>
    <row r="6685" spans="73:73">
      <c r="BU6685" s="187"/>
    </row>
    <row r="6686" spans="73:73">
      <c r="BU6686" s="187"/>
    </row>
    <row r="6687" spans="73:73">
      <c r="BU6687" s="187"/>
    </row>
    <row r="6688" spans="73:73">
      <c r="BU6688" s="187"/>
    </row>
    <row r="6689" spans="73:73">
      <c r="BU6689" s="187"/>
    </row>
    <row r="6690" spans="73:73">
      <c r="BU6690" s="187"/>
    </row>
    <row r="6691" spans="73:73">
      <c r="BU6691" s="187"/>
    </row>
    <row r="6692" spans="73:73">
      <c r="BU6692" s="187"/>
    </row>
    <row r="6693" spans="73:73">
      <c r="BU6693" s="187"/>
    </row>
    <row r="6694" spans="73:73">
      <c r="BU6694" s="187"/>
    </row>
    <row r="6695" spans="73:73">
      <c r="BU6695" s="187"/>
    </row>
    <row r="6696" spans="73:73">
      <c r="BU6696" s="187"/>
    </row>
    <row r="6697" spans="73:73">
      <c r="BU6697" s="187"/>
    </row>
    <row r="6698" spans="73:73">
      <c r="BU6698" s="187"/>
    </row>
    <row r="6699" spans="73:73">
      <c r="BU6699" s="187"/>
    </row>
    <row r="6700" spans="73:73">
      <c r="BU6700" s="187"/>
    </row>
    <row r="6701" spans="73:73">
      <c r="BU6701" s="187"/>
    </row>
    <row r="6702" spans="73:73">
      <c r="BU6702" s="187"/>
    </row>
    <row r="6703" spans="73:73">
      <c r="BU6703" s="187"/>
    </row>
    <row r="6704" spans="73:73">
      <c r="BU6704" s="187"/>
    </row>
    <row r="6705" spans="73:73">
      <c r="BU6705" s="187"/>
    </row>
    <row r="6706" spans="73:73">
      <c r="BU6706" s="187"/>
    </row>
    <row r="6707" spans="73:73">
      <c r="BU6707" s="187"/>
    </row>
    <row r="6708" spans="73:73">
      <c r="BU6708" s="187"/>
    </row>
    <row r="6709" spans="73:73">
      <c r="BU6709" s="187"/>
    </row>
    <row r="6710" spans="73:73">
      <c r="BU6710" s="187"/>
    </row>
    <row r="6711" spans="73:73">
      <c r="BU6711" s="187"/>
    </row>
    <row r="6712" spans="73:73">
      <c r="BU6712" s="187"/>
    </row>
    <row r="6713" spans="73:73">
      <c r="BU6713" s="187"/>
    </row>
    <row r="6714" spans="73:73">
      <c r="BU6714" s="187"/>
    </row>
    <row r="6715" spans="73:73">
      <c r="BU6715" s="187"/>
    </row>
    <row r="6716" spans="73:73">
      <c r="BU6716" s="187"/>
    </row>
    <row r="6717" spans="73:73">
      <c r="BU6717" s="187"/>
    </row>
    <row r="6718" spans="73:73">
      <c r="BU6718" s="187"/>
    </row>
    <row r="6719" spans="73:73">
      <c r="BU6719" s="187"/>
    </row>
    <row r="6720" spans="73:73">
      <c r="BU6720" s="187"/>
    </row>
    <row r="6721" spans="73:73">
      <c r="BU6721" s="187"/>
    </row>
    <row r="6722" spans="73:73">
      <c r="BU6722" s="187"/>
    </row>
    <row r="6723" spans="73:73">
      <c r="BU6723" s="187"/>
    </row>
    <row r="6724" spans="73:73">
      <c r="BU6724" s="187"/>
    </row>
    <row r="6725" spans="73:73">
      <c r="BU6725" s="187"/>
    </row>
    <row r="6726" spans="73:73">
      <c r="BU6726" s="187"/>
    </row>
    <row r="6727" spans="73:73">
      <c r="BU6727" s="187"/>
    </row>
    <row r="6728" spans="73:73">
      <c r="BU6728" s="187"/>
    </row>
    <row r="6729" spans="73:73">
      <c r="BU6729" s="187"/>
    </row>
    <row r="6730" spans="73:73">
      <c r="BU6730" s="187"/>
    </row>
    <row r="6731" spans="73:73">
      <c r="BU6731" s="187"/>
    </row>
    <row r="6732" spans="73:73">
      <c r="BU6732" s="187"/>
    </row>
    <row r="6733" spans="73:73">
      <c r="BU6733" s="187"/>
    </row>
    <row r="6734" spans="73:73">
      <c r="BU6734" s="187"/>
    </row>
    <row r="6735" spans="73:73">
      <c r="BU6735" s="187"/>
    </row>
    <row r="6736" spans="73:73">
      <c r="BU6736" s="187"/>
    </row>
    <row r="6737" spans="73:73">
      <c r="BU6737" s="187"/>
    </row>
    <row r="6738" spans="73:73">
      <c r="BU6738" s="187"/>
    </row>
    <row r="6739" spans="73:73">
      <c r="BU6739" s="187"/>
    </row>
    <row r="6740" spans="73:73">
      <c r="BU6740" s="187"/>
    </row>
    <row r="6741" spans="73:73">
      <c r="BU6741" s="187"/>
    </row>
    <row r="6742" spans="73:73">
      <c r="BU6742" s="187"/>
    </row>
    <row r="6743" spans="73:73">
      <c r="BU6743" s="187"/>
    </row>
    <row r="6744" spans="73:73">
      <c r="BU6744" s="187"/>
    </row>
    <row r="6745" spans="73:73">
      <c r="BU6745" s="187"/>
    </row>
    <row r="6746" spans="73:73">
      <c r="BU6746" s="187"/>
    </row>
    <row r="6747" spans="73:73">
      <c r="BU6747" s="187"/>
    </row>
    <row r="6748" spans="73:73">
      <c r="BU6748" s="187"/>
    </row>
    <row r="6749" spans="73:73">
      <c r="BU6749" s="187"/>
    </row>
    <row r="6750" spans="73:73">
      <c r="BU6750" s="187"/>
    </row>
    <row r="6751" spans="73:73">
      <c r="BU6751" s="187"/>
    </row>
    <row r="6752" spans="73:73">
      <c r="BU6752" s="187"/>
    </row>
    <row r="6753" spans="73:73">
      <c r="BU6753" s="187"/>
    </row>
    <row r="6754" spans="73:73">
      <c r="BU6754" s="187"/>
    </row>
    <row r="6755" spans="73:73">
      <c r="BU6755" s="187"/>
    </row>
    <row r="6756" spans="73:73">
      <c r="BU6756" s="187"/>
    </row>
    <row r="6757" spans="73:73">
      <c r="BU6757" s="187"/>
    </row>
    <row r="6758" spans="73:73">
      <c r="BU6758" s="187"/>
    </row>
    <row r="6759" spans="73:73">
      <c r="BU6759" s="187"/>
    </row>
    <row r="6760" spans="73:73">
      <c r="BU6760" s="187"/>
    </row>
    <row r="6761" spans="73:73">
      <c r="BU6761" s="187"/>
    </row>
    <row r="6762" spans="73:73">
      <c r="BU6762" s="187"/>
    </row>
    <row r="6763" spans="73:73">
      <c r="BU6763" s="187"/>
    </row>
    <row r="6764" spans="73:73">
      <c r="BU6764" s="187"/>
    </row>
    <row r="6765" spans="73:73">
      <c r="BU6765" s="187"/>
    </row>
    <row r="6766" spans="73:73">
      <c r="BU6766" s="187"/>
    </row>
    <row r="6767" spans="73:73">
      <c r="BU6767" s="187"/>
    </row>
    <row r="6768" spans="73:73">
      <c r="BU6768" s="187"/>
    </row>
    <row r="6769" spans="73:73">
      <c r="BU6769" s="187"/>
    </row>
    <row r="6770" spans="73:73">
      <c r="BU6770" s="187"/>
    </row>
    <row r="6771" spans="73:73">
      <c r="BU6771" s="187"/>
    </row>
    <row r="6772" spans="73:73">
      <c r="BU6772" s="187"/>
    </row>
    <row r="6773" spans="73:73">
      <c r="BU6773" s="187"/>
    </row>
    <row r="6774" spans="73:73">
      <c r="BU6774" s="187"/>
    </row>
    <row r="6775" spans="73:73">
      <c r="BU6775" s="187"/>
    </row>
    <row r="6776" spans="73:73">
      <c r="BU6776" s="187"/>
    </row>
    <row r="6777" spans="73:73">
      <c r="BU6777" s="187"/>
    </row>
    <row r="6778" spans="73:73">
      <c r="BU6778" s="187"/>
    </row>
    <row r="6779" spans="73:73">
      <c r="BU6779" s="187"/>
    </row>
    <row r="6780" spans="73:73">
      <c r="BU6780" s="187"/>
    </row>
    <row r="6781" spans="73:73">
      <c r="BU6781" s="187"/>
    </row>
    <row r="6782" spans="73:73">
      <c r="BU6782" s="187"/>
    </row>
    <row r="6783" spans="73:73">
      <c r="BU6783" s="187"/>
    </row>
    <row r="6784" spans="73:73">
      <c r="BU6784" s="187"/>
    </row>
    <row r="6785" spans="73:73">
      <c r="BU6785" s="187"/>
    </row>
    <row r="6786" spans="73:73">
      <c r="BU6786" s="187"/>
    </row>
    <row r="6787" spans="73:73">
      <c r="BU6787" s="187"/>
    </row>
    <row r="6788" spans="73:73">
      <c r="BU6788" s="187"/>
    </row>
    <row r="6789" spans="73:73">
      <c r="BU6789" s="187"/>
    </row>
    <row r="6790" spans="73:73">
      <c r="BU6790" s="187"/>
    </row>
    <row r="6791" spans="73:73">
      <c r="BU6791" s="187"/>
    </row>
    <row r="6792" spans="73:73">
      <c r="BU6792" s="187"/>
    </row>
    <row r="6793" spans="73:73">
      <c r="BU6793" s="187"/>
    </row>
    <row r="6794" spans="73:73">
      <c r="BU6794" s="187"/>
    </row>
    <row r="6795" spans="73:73">
      <c r="BU6795" s="187"/>
    </row>
    <row r="6796" spans="73:73">
      <c r="BU6796" s="187"/>
    </row>
    <row r="6797" spans="73:73">
      <c r="BU6797" s="187"/>
    </row>
    <row r="6798" spans="73:73">
      <c r="BU6798" s="187"/>
    </row>
    <row r="6799" spans="73:73">
      <c r="BU6799" s="187"/>
    </row>
    <row r="6800" spans="73:73">
      <c r="BU6800" s="187"/>
    </row>
    <row r="6801" spans="73:73">
      <c r="BU6801" s="187"/>
    </row>
    <row r="6802" spans="73:73">
      <c r="BU6802" s="187"/>
    </row>
    <row r="6803" spans="73:73">
      <c r="BU6803" s="187"/>
    </row>
    <row r="6804" spans="73:73">
      <c r="BU6804" s="187"/>
    </row>
    <row r="6805" spans="73:73">
      <c r="BU6805" s="187"/>
    </row>
    <row r="6806" spans="73:73">
      <c r="BU6806" s="187"/>
    </row>
    <row r="6807" spans="73:73">
      <c r="BU6807" s="187"/>
    </row>
    <row r="6808" spans="73:73">
      <c r="BU6808" s="187"/>
    </row>
    <row r="6809" spans="73:73">
      <c r="BU6809" s="187"/>
    </row>
    <row r="6810" spans="73:73">
      <c r="BU6810" s="187"/>
    </row>
    <row r="6811" spans="73:73">
      <c r="BU6811" s="187"/>
    </row>
    <row r="6812" spans="73:73">
      <c r="BU6812" s="187"/>
    </row>
    <row r="6813" spans="73:73">
      <c r="BU6813" s="187"/>
    </row>
    <row r="6814" spans="73:73">
      <c r="BU6814" s="187"/>
    </row>
    <row r="6815" spans="73:73">
      <c r="BU6815" s="187"/>
    </row>
    <row r="6816" spans="73:73">
      <c r="BU6816" s="187"/>
    </row>
    <row r="6817" spans="73:73">
      <c r="BU6817" s="187"/>
    </row>
    <row r="6818" spans="73:73">
      <c r="BU6818" s="187"/>
    </row>
    <row r="6819" spans="73:73">
      <c r="BU6819" s="187"/>
    </row>
    <row r="6820" spans="73:73">
      <c r="BU6820" s="187"/>
    </row>
    <row r="6821" spans="73:73">
      <c r="BU6821" s="187"/>
    </row>
    <row r="6822" spans="73:73">
      <c r="BU6822" s="187"/>
    </row>
    <row r="6823" spans="73:73">
      <c r="BU6823" s="187"/>
    </row>
    <row r="6824" spans="73:73">
      <c r="BU6824" s="187"/>
    </row>
    <row r="6825" spans="73:73">
      <c r="BU6825" s="187"/>
    </row>
    <row r="6826" spans="73:73">
      <c r="BU6826" s="187"/>
    </row>
    <row r="6827" spans="73:73">
      <c r="BU6827" s="187"/>
    </row>
    <row r="6828" spans="73:73">
      <c r="BU6828" s="187"/>
    </row>
    <row r="6829" spans="73:73">
      <c r="BU6829" s="187"/>
    </row>
    <row r="6830" spans="73:73">
      <c r="BU6830" s="187"/>
    </row>
    <row r="6831" spans="73:73">
      <c r="BU6831" s="187"/>
    </row>
    <row r="6832" spans="73:73">
      <c r="BU6832" s="187"/>
    </row>
    <row r="6833" spans="73:73">
      <c r="BU6833" s="187"/>
    </row>
    <row r="6834" spans="73:73">
      <c r="BU6834" s="187"/>
    </row>
    <row r="6835" spans="73:73">
      <c r="BU6835" s="187"/>
    </row>
    <row r="6836" spans="73:73">
      <c r="BU6836" s="187"/>
    </row>
    <row r="6837" spans="73:73">
      <c r="BU6837" s="187"/>
    </row>
    <row r="6838" spans="73:73">
      <c r="BU6838" s="187"/>
    </row>
    <row r="6839" spans="73:73">
      <c r="BU6839" s="187"/>
    </row>
    <row r="6840" spans="73:73">
      <c r="BU6840" s="187"/>
    </row>
    <row r="6841" spans="73:73">
      <c r="BU6841" s="187"/>
    </row>
    <row r="6842" spans="73:73">
      <c r="BU6842" s="187"/>
    </row>
    <row r="6843" spans="73:73">
      <c r="BU6843" s="187"/>
    </row>
    <row r="6844" spans="73:73">
      <c r="BU6844" s="187"/>
    </row>
    <row r="6845" spans="73:73">
      <c r="BU6845" s="187"/>
    </row>
    <row r="6846" spans="73:73">
      <c r="BU6846" s="187"/>
    </row>
    <row r="6847" spans="73:73">
      <c r="BU6847" s="187"/>
    </row>
    <row r="6848" spans="73:73">
      <c r="BU6848" s="187"/>
    </row>
    <row r="6849" spans="73:73">
      <c r="BU6849" s="187"/>
    </row>
    <row r="6850" spans="73:73">
      <c r="BU6850" s="187"/>
    </row>
    <row r="6851" spans="73:73">
      <c r="BU6851" s="187"/>
    </row>
    <row r="6852" spans="73:73">
      <c r="BU6852" s="187"/>
    </row>
    <row r="6853" spans="73:73">
      <c r="BU6853" s="187"/>
    </row>
    <row r="6854" spans="73:73">
      <c r="BU6854" s="187"/>
    </row>
    <row r="6855" spans="73:73">
      <c r="BU6855" s="187"/>
    </row>
    <row r="6856" spans="73:73">
      <c r="BU6856" s="187"/>
    </row>
    <row r="6857" spans="73:73">
      <c r="BU6857" s="187"/>
    </row>
    <row r="6858" spans="73:73">
      <c r="BU6858" s="187"/>
    </row>
    <row r="6859" spans="73:73">
      <c r="BU6859" s="187"/>
    </row>
    <row r="6860" spans="73:73">
      <c r="BU6860" s="187"/>
    </row>
    <row r="6861" spans="73:73">
      <c r="BU6861" s="187"/>
    </row>
    <row r="6862" spans="73:73">
      <c r="BU6862" s="187"/>
    </row>
    <row r="6863" spans="73:73">
      <c r="BU6863" s="187"/>
    </row>
    <row r="6864" spans="73:73">
      <c r="BU6864" s="187"/>
    </row>
    <row r="6865" spans="73:73">
      <c r="BU6865" s="187"/>
    </row>
    <row r="6866" spans="73:73">
      <c r="BU6866" s="187"/>
    </row>
    <row r="6867" spans="73:73">
      <c r="BU6867" s="187"/>
    </row>
    <row r="6868" spans="73:73">
      <c r="BU6868" s="187"/>
    </row>
    <row r="6869" spans="73:73">
      <c r="BU6869" s="187"/>
    </row>
    <row r="6870" spans="73:73">
      <c r="BU6870" s="187"/>
    </row>
    <row r="6871" spans="73:73">
      <c r="BU6871" s="187"/>
    </row>
    <row r="6872" spans="73:73">
      <c r="BU6872" s="187"/>
    </row>
    <row r="6873" spans="73:73">
      <c r="BU6873" s="187"/>
    </row>
    <row r="6874" spans="73:73">
      <c r="BU6874" s="187"/>
    </row>
    <row r="6875" spans="73:73">
      <c r="BU6875" s="187"/>
    </row>
    <row r="6876" spans="73:73">
      <c r="BU6876" s="187"/>
    </row>
    <row r="6877" spans="73:73">
      <c r="BU6877" s="187"/>
    </row>
    <row r="6878" spans="73:73">
      <c r="BU6878" s="187"/>
    </row>
    <row r="6879" spans="73:73">
      <c r="BU6879" s="187"/>
    </row>
    <row r="6880" spans="73:73">
      <c r="BU6880" s="187"/>
    </row>
    <row r="6881" spans="73:73">
      <c r="BU6881" s="187"/>
    </row>
    <row r="6882" spans="73:73">
      <c r="BU6882" s="187"/>
    </row>
    <row r="6883" spans="73:73">
      <c r="BU6883" s="187"/>
    </row>
    <row r="6884" spans="73:73">
      <c r="BU6884" s="187"/>
    </row>
    <row r="6885" spans="73:73">
      <c r="BU6885" s="187"/>
    </row>
    <row r="6886" spans="73:73">
      <c r="BU6886" s="187"/>
    </row>
    <row r="6887" spans="73:73">
      <c r="BU6887" s="187"/>
    </row>
    <row r="6888" spans="73:73">
      <c r="BU6888" s="187"/>
    </row>
    <row r="6889" spans="73:73">
      <c r="BU6889" s="187"/>
    </row>
    <row r="6890" spans="73:73">
      <c r="BU6890" s="187"/>
    </row>
    <row r="6891" spans="73:73">
      <c r="BU6891" s="187"/>
    </row>
    <row r="6892" spans="73:73">
      <c r="BU6892" s="187"/>
    </row>
    <row r="6893" spans="73:73">
      <c r="BU6893" s="187"/>
    </row>
    <row r="6894" spans="73:73">
      <c r="BU6894" s="187"/>
    </row>
    <row r="6895" spans="73:73">
      <c r="BU6895" s="187"/>
    </row>
    <row r="6896" spans="73:73">
      <c r="BU6896" s="187"/>
    </row>
    <row r="6897" spans="73:73">
      <c r="BU6897" s="187"/>
    </row>
    <row r="6898" spans="73:73">
      <c r="BU6898" s="187"/>
    </row>
    <row r="6899" spans="73:73">
      <c r="BU6899" s="187"/>
    </row>
    <row r="6900" spans="73:73">
      <c r="BU6900" s="187"/>
    </row>
    <row r="6901" spans="73:73">
      <c r="BU6901" s="187"/>
    </row>
    <row r="6902" spans="73:73">
      <c r="BU6902" s="187"/>
    </row>
    <row r="6903" spans="73:73">
      <c r="BU6903" s="187"/>
    </row>
    <row r="6904" spans="73:73">
      <c r="BU6904" s="187"/>
    </row>
    <row r="6905" spans="73:73">
      <c r="BU6905" s="187"/>
    </row>
    <row r="6906" spans="73:73">
      <c r="BU6906" s="187"/>
    </row>
    <row r="6907" spans="73:73">
      <c r="BU6907" s="187"/>
    </row>
    <row r="6908" spans="73:73">
      <c r="BU6908" s="187"/>
    </row>
    <row r="6909" spans="73:73">
      <c r="BU6909" s="187"/>
    </row>
    <row r="6910" spans="73:73">
      <c r="BU6910" s="187"/>
    </row>
    <row r="6911" spans="73:73">
      <c r="BU6911" s="187"/>
    </row>
    <row r="6912" spans="73:73">
      <c r="BU6912" s="187"/>
    </row>
    <row r="6913" spans="73:73">
      <c r="BU6913" s="187"/>
    </row>
    <row r="6914" spans="73:73">
      <c r="BU6914" s="187"/>
    </row>
    <row r="6915" spans="73:73">
      <c r="BU6915" s="187"/>
    </row>
    <row r="6916" spans="73:73">
      <c r="BU6916" s="187"/>
    </row>
    <row r="6917" spans="73:73">
      <c r="BU6917" s="187"/>
    </row>
    <row r="6918" spans="73:73">
      <c r="BU6918" s="187"/>
    </row>
    <row r="6919" spans="73:73">
      <c r="BU6919" s="187"/>
    </row>
    <row r="6920" spans="73:73">
      <c r="BU6920" s="187"/>
    </row>
    <row r="6921" spans="73:73">
      <c r="BU6921" s="187"/>
    </row>
    <row r="6922" spans="73:73">
      <c r="BU6922" s="187"/>
    </row>
    <row r="6923" spans="73:73">
      <c r="BU6923" s="187"/>
    </row>
    <row r="6924" spans="73:73">
      <c r="BU6924" s="187"/>
    </row>
    <row r="6925" spans="73:73">
      <c r="BU6925" s="187"/>
    </row>
    <row r="6926" spans="73:73">
      <c r="BU6926" s="187"/>
    </row>
    <row r="6927" spans="73:73">
      <c r="BU6927" s="187"/>
    </row>
    <row r="6928" spans="73:73">
      <c r="BU6928" s="187"/>
    </row>
    <row r="6929" spans="73:73">
      <c r="BU6929" s="187"/>
    </row>
    <row r="6930" spans="73:73">
      <c r="BU6930" s="187"/>
    </row>
    <row r="6931" spans="73:73">
      <c r="BU6931" s="187"/>
    </row>
    <row r="6932" spans="73:73">
      <c r="BU6932" s="187"/>
    </row>
    <row r="6933" spans="73:73">
      <c r="BU6933" s="187"/>
    </row>
    <row r="6934" spans="73:73">
      <c r="BU6934" s="187"/>
    </row>
    <row r="6935" spans="73:73">
      <c r="BU6935" s="187"/>
    </row>
    <row r="6936" spans="73:73">
      <c r="BU6936" s="187"/>
    </row>
    <row r="6937" spans="73:73">
      <c r="BU6937" s="187"/>
    </row>
    <row r="6938" spans="73:73">
      <c r="BU6938" s="187"/>
    </row>
    <row r="6939" spans="73:73">
      <c r="BU6939" s="187"/>
    </row>
    <row r="6940" spans="73:73">
      <c r="BU6940" s="187"/>
    </row>
    <row r="6941" spans="73:73">
      <c r="BU6941" s="187"/>
    </row>
    <row r="6942" spans="73:73">
      <c r="BU6942" s="187"/>
    </row>
    <row r="6943" spans="73:73">
      <c r="BU6943" s="187"/>
    </row>
    <row r="6944" spans="73:73">
      <c r="BU6944" s="187"/>
    </row>
    <row r="6945" spans="73:73">
      <c r="BU6945" s="187"/>
    </row>
    <row r="6946" spans="73:73">
      <c r="BU6946" s="187"/>
    </row>
    <row r="6947" spans="73:73">
      <c r="BU6947" s="187"/>
    </row>
    <row r="6948" spans="73:73">
      <c r="BU6948" s="187"/>
    </row>
    <row r="6949" spans="73:73">
      <c r="BU6949" s="187"/>
    </row>
    <row r="6950" spans="73:73">
      <c r="BU6950" s="187"/>
    </row>
    <row r="6951" spans="73:73">
      <c r="BU6951" s="187"/>
    </row>
    <row r="6952" spans="73:73">
      <c r="BU6952" s="187"/>
    </row>
    <row r="6953" spans="73:73">
      <c r="BU6953" s="187"/>
    </row>
    <row r="6954" spans="73:73">
      <c r="BU6954" s="187"/>
    </row>
    <row r="6955" spans="73:73">
      <c r="BU6955" s="187"/>
    </row>
    <row r="6956" spans="73:73">
      <c r="BU6956" s="187"/>
    </row>
    <row r="6957" spans="73:73">
      <c r="BU6957" s="187"/>
    </row>
    <row r="6958" spans="73:73">
      <c r="BU6958" s="187"/>
    </row>
    <row r="6959" spans="73:73">
      <c r="BU6959" s="187"/>
    </row>
    <row r="6960" spans="73:73">
      <c r="BU6960" s="187"/>
    </row>
    <row r="6961" spans="73:73">
      <c r="BU6961" s="187"/>
    </row>
    <row r="6962" spans="73:73">
      <c r="BU6962" s="187"/>
    </row>
    <row r="6963" spans="73:73">
      <c r="BU6963" s="187"/>
    </row>
    <row r="6964" spans="73:73">
      <c r="BU6964" s="187"/>
    </row>
    <row r="6965" spans="73:73">
      <c r="BU6965" s="187"/>
    </row>
    <row r="6966" spans="73:73">
      <c r="BU6966" s="187"/>
    </row>
    <row r="6967" spans="73:73">
      <c r="BU6967" s="187"/>
    </row>
    <row r="6968" spans="73:73">
      <c r="BU6968" s="187"/>
    </row>
    <row r="6969" spans="73:73">
      <c r="BU6969" s="187"/>
    </row>
    <row r="6970" spans="73:73">
      <c r="BU6970" s="187"/>
    </row>
    <row r="6971" spans="73:73">
      <c r="BU6971" s="187"/>
    </row>
    <row r="6972" spans="73:73">
      <c r="BU6972" s="187"/>
    </row>
    <row r="6973" spans="73:73">
      <c r="BU6973" s="187"/>
    </row>
    <row r="6974" spans="73:73">
      <c r="BU6974" s="187"/>
    </row>
    <row r="6975" spans="73:73">
      <c r="BU6975" s="187"/>
    </row>
    <row r="6976" spans="73:73">
      <c r="BU6976" s="187"/>
    </row>
    <row r="6977" spans="73:73">
      <c r="BU6977" s="187"/>
    </row>
    <row r="6978" spans="73:73">
      <c r="BU6978" s="187"/>
    </row>
    <row r="6979" spans="73:73">
      <c r="BU6979" s="187"/>
    </row>
    <row r="6980" spans="73:73">
      <c r="BU6980" s="187"/>
    </row>
    <row r="6981" spans="73:73">
      <c r="BU6981" s="187"/>
    </row>
    <row r="6982" spans="73:73">
      <c r="BU6982" s="187"/>
    </row>
    <row r="6983" spans="73:73">
      <c r="BU6983" s="187"/>
    </row>
    <row r="6984" spans="73:73">
      <c r="BU6984" s="187"/>
    </row>
    <row r="6985" spans="73:73">
      <c r="BU6985" s="187"/>
    </row>
    <row r="6986" spans="73:73">
      <c r="BU6986" s="187"/>
    </row>
    <row r="6987" spans="73:73">
      <c r="BU6987" s="187"/>
    </row>
    <row r="6988" spans="73:73">
      <c r="BU6988" s="187"/>
    </row>
    <row r="6989" spans="73:73">
      <c r="BU6989" s="187"/>
    </row>
    <row r="6990" spans="73:73">
      <c r="BU6990" s="187"/>
    </row>
    <row r="6991" spans="73:73">
      <c r="BU6991" s="187"/>
    </row>
    <row r="6992" spans="73:73">
      <c r="BU6992" s="187"/>
    </row>
    <row r="6993" spans="73:73">
      <c r="BU6993" s="187"/>
    </row>
    <row r="6994" spans="73:73">
      <c r="BU6994" s="187"/>
    </row>
    <row r="6995" spans="73:73">
      <c r="BU6995" s="187"/>
    </row>
    <row r="6996" spans="73:73">
      <c r="BU6996" s="187"/>
    </row>
    <row r="6997" spans="73:73">
      <c r="BU6997" s="187"/>
    </row>
    <row r="6998" spans="73:73">
      <c r="BU6998" s="187"/>
    </row>
    <row r="6999" spans="73:73">
      <c r="BU6999" s="187"/>
    </row>
    <row r="7000" spans="73:73">
      <c r="BU7000" s="187"/>
    </row>
    <row r="7001" spans="73:73">
      <c r="BU7001" s="187"/>
    </row>
    <row r="7002" spans="73:73">
      <c r="BU7002" s="187"/>
    </row>
    <row r="7003" spans="73:73">
      <c r="BU7003" s="187"/>
    </row>
    <row r="7004" spans="73:73">
      <c r="BU7004" s="187"/>
    </row>
    <row r="7005" spans="73:73">
      <c r="BU7005" s="187"/>
    </row>
    <row r="7006" spans="73:73">
      <c r="BU7006" s="187"/>
    </row>
    <row r="7007" spans="73:73">
      <c r="BU7007" s="187"/>
    </row>
    <row r="7008" spans="73:73">
      <c r="BU7008" s="187"/>
    </row>
    <row r="7009" spans="73:73">
      <c r="BU7009" s="187"/>
    </row>
    <row r="7010" spans="73:73">
      <c r="BU7010" s="187"/>
    </row>
    <row r="7011" spans="73:73">
      <c r="BU7011" s="187"/>
    </row>
    <row r="7012" spans="73:73">
      <c r="BU7012" s="187"/>
    </row>
    <row r="7013" spans="73:73">
      <c r="BU7013" s="187"/>
    </row>
    <row r="7014" spans="73:73">
      <c r="BU7014" s="187"/>
    </row>
    <row r="7015" spans="73:73">
      <c r="BU7015" s="187"/>
    </row>
    <row r="7016" spans="73:73">
      <c r="BU7016" s="187"/>
    </row>
    <row r="7017" spans="73:73">
      <c r="BU7017" s="187"/>
    </row>
    <row r="7018" spans="73:73">
      <c r="BU7018" s="187"/>
    </row>
    <row r="7019" spans="73:73">
      <c r="BU7019" s="187"/>
    </row>
    <row r="7020" spans="73:73">
      <c r="BU7020" s="187"/>
    </row>
    <row r="7021" spans="73:73">
      <c r="BU7021" s="187"/>
    </row>
    <row r="7022" spans="73:73">
      <c r="BU7022" s="187"/>
    </row>
    <row r="7023" spans="73:73">
      <c r="BU7023" s="187"/>
    </row>
    <row r="7024" spans="73:73">
      <c r="BU7024" s="187"/>
    </row>
    <row r="7025" spans="73:73">
      <c r="BU7025" s="187"/>
    </row>
    <row r="7026" spans="73:73">
      <c r="BU7026" s="187"/>
    </row>
    <row r="7027" spans="73:73">
      <c r="BU7027" s="187"/>
    </row>
    <row r="7028" spans="73:73">
      <c r="BU7028" s="187"/>
    </row>
    <row r="7029" spans="73:73">
      <c r="BU7029" s="187"/>
    </row>
    <row r="7030" spans="73:73">
      <c r="BU7030" s="187"/>
    </row>
    <row r="7031" spans="73:73">
      <c r="BU7031" s="187"/>
    </row>
    <row r="7032" spans="73:73">
      <c r="BU7032" s="187"/>
    </row>
    <row r="7033" spans="73:73">
      <c r="BU7033" s="187"/>
    </row>
    <row r="7034" spans="73:73">
      <c r="BU7034" s="187"/>
    </row>
    <row r="7035" spans="73:73">
      <c r="BU7035" s="187"/>
    </row>
    <row r="7036" spans="73:73">
      <c r="BU7036" s="187"/>
    </row>
    <row r="7037" spans="73:73">
      <c r="BU7037" s="187"/>
    </row>
    <row r="7038" spans="73:73">
      <c r="BU7038" s="187"/>
    </row>
    <row r="7039" spans="73:73">
      <c r="BU7039" s="187"/>
    </row>
    <row r="7040" spans="73:73">
      <c r="BU7040" s="187"/>
    </row>
    <row r="7041" spans="73:73">
      <c r="BU7041" s="187"/>
    </row>
    <row r="7042" spans="73:73">
      <c r="BU7042" s="187"/>
    </row>
    <row r="7043" spans="73:73">
      <c r="BU7043" s="187"/>
    </row>
    <row r="7044" spans="73:73">
      <c r="BU7044" s="187"/>
    </row>
    <row r="7045" spans="73:73">
      <c r="BU7045" s="187"/>
    </row>
    <row r="7046" spans="73:73">
      <c r="BU7046" s="187"/>
    </row>
    <row r="7047" spans="73:73">
      <c r="BU7047" s="187"/>
    </row>
    <row r="7048" spans="73:73">
      <c r="BU7048" s="187"/>
    </row>
    <row r="7049" spans="73:73">
      <c r="BU7049" s="187"/>
    </row>
    <row r="7050" spans="73:73">
      <c r="BU7050" s="187"/>
    </row>
    <row r="7051" spans="73:73">
      <c r="BU7051" s="187"/>
    </row>
    <row r="7052" spans="73:73">
      <c r="BU7052" s="187"/>
    </row>
    <row r="7053" spans="73:73">
      <c r="BU7053" s="187"/>
    </row>
    <row r="7054" spans="73:73">
      <c r="BU7054" s="187"/>
    </row>
    <row r="7055" spans="73:73">
      <c r="BU7055" s="187"/>
    </row>
    <row r="7056" spans="73:73">
      <c r="BU7056" s="187"/>
    </row>
    <row r="7057" spans="73:73">
      <c r="BU7057" s="187"/>
    </row>
    <row r="7058" spans="73:73">
      <c r="BU7058" s="187"/>
    </row>
    <row r="7059" spans="73:73">
      <c r="BU7059" s="187"/>
    </row>
    <row r="7060" spans="73:73">
      <c r="BU7060" s="187"/>
    </row>
    <row r="7061" spans="73:73">
      <c r="BU7061" s="187"/>
    </row>
    <row r="7062" spans="73:73">
      <c r="BU7062" s="187"/>
    </row>
    <row r="7063" spans="73:73">
      <c r="BU7063" s="187"/>
    </row>
    <row r="7064" spans="73:73">
      <c r="BU7064" s="187"/>
    </row>
    <row r="7065" spans="73:73">
      <c r="BU7065" s="187"/>
    </row>
    <row r="7066" spans="73:73">
      <c r="BU7066" s="187"/>
    </row>
    <row r="7067" spans="73:73">
      <c r="BU7067" s="187"/>
    </row>
    <row r="7068" spans="73:73">
      <c r="BU7068" s="187"/>
    </row>
    <row r="7069" spans="73:73">
      <c r="BU7069" s="187"/>
    </row>
    <row r="7070" spans="73:73">
      <c r="BU7070" s="187"/>
    </row>
    <row r="7071" spans="73:73">
      <c r="BU7071" s="187"/>
    </row>
    <row r="7072" spans="73:73">
      <c r="BU7072" s="187"/>
    </row>
    <row r="7073" spans="73:73">
      <c r="BU7073" s="187"/>
    </row>
    <row r="7074" spans="73:73">
      <c r="BU7074" s="187"/>
    </row>
    <row r="7075" spans="73:73">
      <c r="BU7075" s="187"/>
    </row>
    <row r="7076" spans="73:73">
      <c r="BU7076" s="187"/>
    </row>
    <row r="7077" spans="73:73">
      <c r="BU7077" s="187"/>
    </row>
    <row r="7078" spans="73:73">
      <c r="BU7078" s="187"/>
    </row>
    <row r="7079" spans="73:73">
      <c r="BU7079" s="187"/>
    </row>
    <row r="7080" spans="73:73">
      <c r="BU7080" s="187"/>
    </row>
    <row r="7081" spans="73:73">
      <c r="BU7081" s="187"/>
    </row>
    <row r="7082" spans="73:73">
      <c r="BU7082" s="187"/>
    </row>
    <row r="7083" spans="73:73">
      <c r="BU7083" s="187"/>
    </row>
    <row r="7084" spans="73:73">
      <c r="BU7084" s="187"/>
    </row>
    <row r="7085" spans="73:73">
      <c r="BU7085" s="187"/>
    </row>
    <row r="7086" spans="73:73">
      <c r="BU7086" s="187"/>
    </row>
    <row r="7087" spans="73:73">
      <c r="BU7087" s="187"/>
    </row>
    <row r="7088" spans="73:73">
      <c r="BU7088" s="187"/>
    </row>
    <row r="7089" spans="73:73">
      <c r="BU7089" s="187"/>
    </row>
    <row r="7090" spans="73:73">
      <c r="BU7090" s="187"/>
    </row>
    <row r="7091" spans="73:73">
      <c r="BU7091" s="187"/>
    </row>
    <row r="7092" spans="73:73">
      <c r="BU7092" s="187"/>
    </row>
    <row r="7093" spans="73:73">
      <c r="BU7093" s="187"/>
    </row>
    <row r="7094" spans="73:73">
      <c r="BU7094" s="187"/>
    </row>
    <row r="7095" spans="73:73">
      <c r="BU7095" s="187"/>
    </row>
    <row r="7096" spans="73:73">
      <c r="BU7096" s="187"/>
    </row>
    <row r="7097" spans="73:73">
      <c r="BU7097" s="187"/>
    </row>
    <row r="7098" spans="73:73">
      <c r="BU7098" s="187"/>
    </row>
    <row r="7099" spans="73:73">
      <c r="BU7099" s="187"/>
    </row>
    <row r="7100" spans="73:73">
      <c r="BU7100" s="187"/>
    </row>
    <row r="7101" spans="73:73">
      <c r="BU7101" s="187"/>
    </row>
    <row r="7102" spans="73:73">
      <c r="BU7102" s="187"/>
    </row>
    <row r="7103" spans="73:73">
      <c r="BU7103" s="187"/>
    </row>
    <row r="7104" spans="73:73">
      <c r="BU7104" s="187"/>
    </row>
    <row r="7105" spans="73:73">
      <c r="BU7105" s="187"/>
    </row>
    <row r="7106" spans="73:73">
      <c r="BU7106" s="187"/>
    </row>
    <row r="1048576" spans="2:28">
      <c r="B1048576" s="181"/>
      <c r="K1048576" s="185"/>
      <c r="AB1048576" s="183"/>
    </row>
  </sheetData>
  <phoneticPr fontId="3" type="noConversion"/>
  <printOptions horizontalCentered="1"/>
  <pageMargins left="0.78740157480314965" right="0.78740157480314965" top="0.59055118110236227" bottom="0.59055118110236227" header="0.31496062992125984" footer="0.31496062992125984"/>
  <pageSetup paperSize="9" scale="95" orientation="landscape" verticalDpi="12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D373"/>
  <sheetViews>
    <sheetView zoomScaleNormal="100" workbookViewId="0"/>
  </sheetViews>
  <sheetFormatPr baseColWidth="10" defaultColWidth="11.42578125" defaultRowHeight="11.25"/>
  <cols>
    <col min="1" max="1" width="15.7109375" style="87" customWidth="1"/>
    <col min="2" max="2" width="40.7109375" style="87" customWidth="1"/>
    <col min="3" max="3" width="40.7109375" style="88" customWidth="1"/>
    <col min="4" max="4" width="40.7109375" style="87" customWidth="1"/>
    <col min="5" max="16384" width="11.42578125" style="86"/>
  </cols>
  <sheetData>
    <row r="1" spans="1:4" s="174" customFormat="1" ht="12.75">
      <c r="A1" s="202" t="s">
        <v>961</v>
      </c>
      <c r="B1" s="202" t="s">
        <v>962</v>
      </c>
      <c r="C1" s="202" t="s">
        <v>963</v>
      </c>
      <c r="D1" s="202" t="s">
        <v>964</v>
      </c>
    </row>
    <row r="2" spans="1:4" s="174" customFormat="1" ht="12.75">
      <c r="A2" s="203" t="s">
        <v>965</v>
      </c>
      <c r="B2" s="204" t="s">
        <v>966</v>
      </c>
      <c r="C2" s="204" t="s">
        <v>967</v>
      </c>
      <c r="D2" s="205" t="s">
        <v>967</v>
      </c>
    </row>
    <row r="3" spans="1:4" s="174" customFormat="1" ht="12.75">
      <c r="A3" s="203" t="s">
        <v>968</v>
      </c>
      <c r="B3" s="204" t="s">
        <v>969</v>
      </c>
      <c r="C3" s="204" t="s">
        <v>970</v>
      </c>
      <c r="D3" s="205" t="s">
        <v>970</v>
      </c>
    </row>
    <row r="4" spans="1:4" s="174" customFormat="1" ht="12.75">
      <c r="A4" s="207" t="s">
        <v>2689</v>
      </c>
      <c r="B4" s="208" t="s">
        <v>969</v>
      </c>
      <c r="C4" s="209" t="s">
        <v>970</v>
      </c>
      <c r="D4" s="209" t="s">
        <v>970</v>
      </c>
    </row>
    <row r="5" spans="1:4" s="174" customFormat="1" ht="12.75">
      <c r="A5" s="207" t="s">
        <v>2690</v>
      </c>
      <c r="B5" s="208" t="s">
        <v>969</v>
      </c>
      <c r="C5" s="209" t="s">
        <v>970</v>
      </c>
      <c r="D5" s="209" t="s">
        <v>970</v>
      </c>
    </row>
    <row r="6" spans="1:4" s="174" customFormat="1" ht="12.75">
      <c r="A6" s="203" t="s">
        <v>971</v>
      </c>
      <c r="B6" s="204" t="s">
        <v>969</v>
      </c>
      <c r="C6" s="204" t="s">
        <v>972</v>
      </c>
      <c r="D6" s="205" t="s">
        <v>972</v>
      </c>
    </row>
    <row r="7" spans="1:4" s="174" customFormat="1" ht="12.75">
      <c r="A7" s="203" t="s">
        <v>973</v>
      </c>
      <c r="B7" s="204" t="s">
        <v>969</v>
      </c>
      <c r="C7" s="204" t="s">
        <v>974</v>
      </c>
      <c r="D7" s="205" t="s">
        <v>974</v>
      </c>
    </row>
    <row r="8" spans="1:4" s="174" customFormat="1" ht="12.75">
      <c r="A8" s="203" t="s">
        <v>975</v>
      </c>
      <c r="B8" s="204" t="s">
        <v>969</v>
      </c>
      <c r="C8" s="204" t="s">
        <v>976</v>
      </c>
      <c r="D8" s="205" t="s">
        <v>976</v>
      </c>
    </row>
    <row r="9" spans="1:4" s="174" customFormat="1" ht="12.75">
      <c r="A9" s="203" t="s">
        <v>2511</v>
      </c>
      <c r="B9" s="204" t="s">
        <v>969</v>
      </c>
      <c r="C9" s="204" t="s">
        <v>976</v>
      </c>
      <c r="D9" s="205" t="s">
        <v>2566</v>
      </c>
    </row>
    <row r="10" spans="1:4" s="174" customFormat="1" ht="12.75">
      <c r="A10" s="203" t="s">
        <v>977</v>
      </c>
      <c r="B10" s="204" t="s">
        <v>978</v>
      </c>
      <c r="C10" s="204" t="s">
        <v>356</v>
      </c>
      <c r="D10" s="205" t="s">
        <v>356</v>
      </c>
    </row>
    <row r="11" spans="1:4" s="174" customFormat="1" ht="12.75">
      <c r="A11" s="203" t="s">
        <v>1501</v>
      </c>
      <c r="B11" s="204" t="s">
        <v>978</v>
      </c>
      <c r="C11" s="204" t="s">
        <v>356</v>
      </c>
      <c r="D11" s="205" t="s">
        <v>2354</v>
      </c>
    </row>
    <row r="12" spans="1:4" s="174" customFormat="1" ht="12.75">
      <c r="A12" s="203" t="s">
        <v>979</v>
      </c>
      <c r="B12" s="204" t="s">
        <v>978</v>
      </c>
      <c r="C12" s="204" t="s">
        <v>980</v>
      </c>
      <c r="D12" s="205" t="s">
        <v>980</v>
      </c>
    </row>
    <row r="13" spans="1:4" s="174" customFormat="1" ht="12.75">
      <c r="A13" s="203" t="s">
        <v>981</v>
      </c>
      <c r="B13" s="204" t="s">
        <v>978</v>
      </c>
      <c r="C13" s="204" t="s">
        <v>982</v>
      </c>
      <c r="D13" s="205" t="s">
        <v>982</v>
      </c>
    </row>
    <row r="14" spans="1:4" s="174" customFormat="1" ht="12.75">
      <c r="A14" s="203" t="s">
        <v>983</v>
      </c>
      <c r="B14" s="204" t="s">
        <v>984</v>
      </c>
      <c r="C14" s="204" t="s">
        <v>985</v>
      </c>
      <c r="D14" s="205" t="s">
        <v>985</v>
      </c>
    </row>
    <row r="15" spans="1:4" s="174" customFormat="1" ht="12.75">
      <c r="A15" s="203" t="s">
        <v>988</v>
      </c>
      <c r="B15" s="204" t="s">
        <v>2466</v>
      </c>
      <c r="C15" s="204" t="s">
        <v>989</v>
      </c>
      <c r="D15" s="205" t="s">
        <v>989</v>
      </c>
    </row>
    <row r="16" spans="1:4" s="174" customFormat="1" ht="12.75">
      <c r="A16" s="203" t="s">
        <v>992</v>
      </c>
      <c r="B16" s="204" t="s">
        <v>2466</v>
      </c>
      <c r="C16" s="204" t="s">
        <v>2567</v>
      </c>
      <c r="D16" s="205" t="s">
        <v>2567</v>
      </c>
    </row>
    <row r="17" spans="1:4" s="174" customFormat="1" ht="12.75">
      <c r="A17" s="203" t="s">
        <v>993</v>
      </c>
      <c r="B17" s="204" t="s">
        <v>2466</v>
      </c>
      <c r="C17" s="204" t="s">
        <v>1456</v>
      </c>
      <c r="D17" s="205" t="s">
        <v>1456</v>
      </c>
    </row>
    <row r="18" spans="1:4" s="174" customFormat="1" ht="12.75">
      <c r="A18" s="203" t="s">
        <v>994</v>
      </c>
      <c r="B18" s="204" t="s">
        <v>2466</v>
      </c>
      <c r="C18" s="204" t="s">
        <v>1456</v>
      </c>
      <c r="D18" s="205" t="s">
        <v>995</v>
      </c>
    </row>
    <row r="19" spans="1:4" s="174" customFormat="1" ht="12.75">
      <c r="A19" s="203" t="s">
        <v>996</v>
      </c>
      <c r="B19" s="204" t="s">
        <v>2466</v>
      </c>
      <c r="C19" s="204" t="s">
        <v>1456</v>
      </c>
      <c r="D19" s="205" t="s">
        <v>2443</v>
      </c>
    </row>
    <row r="20" spans="1:4" s="174" customFormat="1" ht="12.75">
      <c r="A20" s="203" t="s">
        <v>1502</v>
      </c>
      <c r="B20" s="204" t="s">
        <v>2466</v>
      </c>
      <c r="C20" s="204" t="s">
        <v>1456</v>
      </c>
      <c r="D20" s="205" t="s">
        <v>1503</v>
      </c>
    </row>
    <row r="21" spans="1:4" s="174" customFormat="1" ht="12.75">
      <c r="A21" s="203" t="s">
        <v>997</v>
      </c>
      <c r="B21" s="204" t="s">
        <v>2466</v>
      </c>
      <c r="C21" s="204" t="s">
        <v>998</v>
      </c>
      <c r="D21" s="205" t="s">
        <v>998</v>
      </c>
    </row>
    <row r="22" spans="1:4" s="174" customFormat="1" ht="12.75">
      <c r="A22" s="203" t="s">
        <v>999</v>
      </c>
      <c r="B22" s="204" t="s">
        <v>2466</v>
      </c>
      <c r="C22" s="204" t="s">
        <v>1000</v>
      </c>
      <c r="D22" s="205" t="s">
        <v>1000</v>
      </c>
    </row>
    <row r="23" spans="1:4" s="174" customFormat="1" ht="12.75">
      <c r="A23" s="203" t="s">
        <v>1483</v>
      </c>
      <c r="B23" s="204" t="s">
        <v>2466</v>
      </c>
      <c r="C23" s="204" t="s">
        <v>1000</v>
      </c>
      <c r="D23" s="205" t="s">
        <v>1484</v>
      </c>
    </row>
    <row r="24" spans="1:4" s="174" customFormat="1" ht="12.75">
      <c r="A24" s="203" t="s">
        <v>1001</v>
      </c>
      <c r="B24" s="204" t="s">
        <v>2466</v>
      </c>
      <c r="C24" s="204" t="s">
        <v>2568</v>
      </c>
      <c r="D24" s="205" t="s">
        <v>2569</v>
      </c>
    </row>
    <row r="25" spans="1:4" s="174" customFormat="1" ht="12.75">
      <c r="A25" s="203" t="s">
        <v>1002</v>
      </c>
      <c r="B25" s="204" t="s">
        <v>2466</v>
      </c>
      <c r="C25" s="204" t="s">
        <v>1003</v>
      </c>
      <c r="D25" s="205" t="s">
        <v>1003</v>
      </c>
    </row>
    <row r="26" spans="1:4" s="174" customFormat="1" ht="12.75">
      <c r="A26" s="203" t="s">
        <v>1454</v>
      </c>
      <c r="B26" s="204" t="s">
        <v>2466</v>
      </c>
      <c r="C26" s="204" t="s">
        <v>1003</v>
      </c>
      <c r="D26" s="205" t="s">
        <v>986</v>
      </c>
    </row>
    <row r="27" spans="1:4" s="174" customFormat="1" ht="12.75">
      <c r="A27" s="203" t="s">
        <v>1455</v>
      </c>
      <c r="B27" s="204" t="s">
        <v>2466</v>
      </c>
      <c r="C27" s="204" t="s">
        <v>1003</v>
      </c>
      <c r="D27" s="205" t="s">
        <v>987</v>
      </c>
    </row>
    <row r="28" spans="1:4" s="174" customFormat="1" ht="12.75">
      <c r="A28" s="203" t="s">
        <v>1485</v>
      </c>
      <c r="B28" s="204" t="s">
        <v>2466</v>
      </c>
      <c r="C28" s="204" t="s">
        <v>1003</v>
      </c>
      <c r="D28" s="205" t="s">
        <v>1486</v>
      </c>
    </row>
    <row r="29" spans="1:4" s="174" customFormat="1" ht="12.75">
      <c r="A29" s="203" t="s">
        <v>1434</v>
      </c>
      <c r="B29" s="204" t="s">
        <v>2466</v>
      </c>
      <c r="C29" s="204" t="s">
        <v>1112</v>
      </c>
      <c r="D29" s="205" t="s">
        <v>1112</v>
      </c>
    </row>
    <row r="30" spans="1:4" s="174" customFormat="1" ht="12.75">
      <c r="A30" s="203" t="s">
        <v>2570</v>
      </c>
      <c r="B30" s="204" t="s">
        <v>2466</v>
      </c>
      <c r="C30" s="204" t="s">
        <v>1112</v>
      </c>
      <c r="D30" s="205" t="s">
        <v>2526</v>
      </c>
    </row>
    <row r="31" spans="1:4" s="174" customFormat="1" ht="12.75">
      <c r="A31" s="203" t="s">
        <v>1435</v>
      </c>
      <c r="B31" s="204" t="s">
        <v>2466</v>
      </c>
      <c r="C31" s="204" t="s">
        <v>1113</v>
      </c>
      <c r="D31" s="205" t="s">
        <v>1113</v>
      </c>
    </row>
    <row r="32" spans="1:4" s="174" customFormat="1" ht="12.75">
      <c r="A32" s="203" t="s">
        <v>1436</v>
      </c>
      <c r="B32" s="204" t="s">
        <v>2466</v>
      </c>
      <c r="C32" s="204" t="s">
        <v>1437</v>
      </c>
      <c r="D32" s="205" t="s">
        <v>1437</v>
      </c>
    </row>
    <row r="33" spans="1:4" s="174" customFormat="1" ht="12.75">
      <c r="A33" s="203" t="s">
        <v>2524</v>
      </c>
      <c r="B33" s="204" t="s">
        <v>2466</v>
      </c>
      <c r="C33" s="204" t="s">
        <v>2525</v>
      </c>
      <c r="D33" s="205" t="s">
        <v>2525</v>
      </c>
    </row>
    <row r="34" spans="1:4" s="174" customFormat="1" ht="12.75">
      <c r="A34" s="203" t="s">
        <v>2715</v>
      </c>
      <c r="B34" s="204" t="s">
        <v>2466</v>
      </c>
      <c r="C34" s="204" t="s">
        <v>2716</v>
      </c>
      <c r="D34" s="205" t="s">
        <v>2716</v>
      </c>
    </row>
    <row r="35" spans="1:4" s="174" customFormat="1" ht="12.75">
      <c r="A35" s="203" t="s">
        <v>1005</v>
      </c>
      <c r="B35" s="204" t="s">
        <v>1006</v>
      </c>
      <c r="C35" s="204" t="s">
        <v>1007</v>
      </c>
      <c r="D35" s="205" t="s">
        <v>1007</v>
      </c>
    </row>
    <row r="36" spans="1:4" s="174" customFormat="1" ht="12.75">
      <c r="A36" s="203" t="s">
        <v>1008</v>
      </c>
      <c r="B36" s="204" t="s">
        <v>1006</v>
      </c>
      <c r="C36" s="204" t="s">
        <v>1009</v>
      </c>
      <c r="D36" s="205" t="s">
        <v>1009</v>
      </c>
    </row>
    <row r="37" spans="1:4" s="174" customFormat="1" ht="12.75">
      <c r="A37" s="203" t="s">
        <v>1010</v>
      </c>
      <c r="B37" s="204" t="s">
        <v>1006</v>
      </c>
      <c r="C37" s="204" t="s">
        <v>1011</v>
      </c>
      <c r="D37" s="205" t="s">
        <v>1011</v>
      </c>
    </row>
    <row r="38" spans="1:4" s="174" customFormat="1" ht="12.75">
      <c r="A38" s="203" t="s">
        <v>1012</v>
      </c>
      <c r="B38" s="204" t="s">
        <v>1006</v>
      </c>
      <c r="C38" s="204" t="s">
        <v>2571</v>
      </c>
      <c r="D38" s="205" t="s">
        <v>2571</v>
      </c>
    </row>
    <row r="39" spans="1:4" s="174" customFormat="1" ht="12.75">
      <c r="A39" s="203" t="s">
        <v>2491</v>
      </c>
      <c r="B39" s="204" t="s">
        <v>1006</v>
      </c>
      <c r="C39" s="204" t="s">
        <v>2572</v>
      </c>
      <c r="D39" s="205" t="s">
        <v>2572</v>
      </c>
    </row>
    <row r="40" spans="1:4" s="174" customFormat="1" ht="12.75">
      <c r="A40" s="203" t="s">
        <v>2492</v>
      </c>
      <c r="B40" s="204" t="s">
        <v>1006</v>
      </c>
      <c r="C40" s="204" t="s">
        <v>2573</v>
      </c>
      <c r="D40" s="205" t="s">
        <v>2573</v>
      </c>
    </row>
    <row r="41" spans="1:4" s="174" customFormat="1" ht="12.75">
      <c r="A41" s="203" t="s">
        <v>1013</v>
      </c>
      <c r="B41" s="204" t="s">
        <v>1014</v>
      </c>
      <c r="C41" s="204" t="s">
        <v>1015</v>
      </c>
      <c r="D41" s="205" t="s">
        <v>1015</v>
      </c>
    </row>
    <row r="42" spans="1:4" s="174" customFormat="1" ht="12.75">
      <c r="A42" s="203" t="s">
        <v>1016</v>
      </c>
      <c r="B42" s="204" t="s">
        <v>1014</v>
      </c>
      <c r="C42" s="204" t="s">
        <v>1015</v>
      </c>
      <c r="D42" s="205" t="s">
        <v>2574</v>
      </c>
    </row>
    <row r="43" spans="1:4" s="174" customFormat="1" ht="12.75">
      <c r="A43" s="203" t="s">
        <v>2575</v>
      </c>
      <c r="B43" s="204" t="s">
        <v>1014</v>
      </c>
      <c r="C43" s="204" t="s">
        <v>1015</v>
      </c>
      <c r="D43" s="205" t="s">
        <v>2557</v>
      </c>
    </row>
    <row r="44" spans="1:4" s="174" customFormat="1" ht="12.75">
      <c r="A44" s="203" t="s">
        <v>1017</v>
      </c>
      <c r="B44" s="204" t="s">
        <v>1014</v>
      </c>
      <c r="C44" s="204" t="s">
        <v>1018</v>
      </c>
      <c r="D44" s="205" t="s">
        <v>1018</v>
      </c>
    </row>
    <row r="45" spans="1:4" s="174" customFormat="1" ht="12.75">
      <c r="A45" s="203" t="s">
        <v>1019</v>
      </c>
      <c r="B45" s="204" t="s">
        <v>1014</v>
      </c>
      <c r="C45" s="204" t="s">
        <v>1487</v>
      </c>
      <c r="D45" s="205" t="s">
        <v>1487</v>
      </c>
    </row>
    <row r="46" spans="1:4" s="174" customFormat="1" ht="12.75">
      <c r="A46" s="203" t="s">
        <v>1020</v>
      </c>
      <c r="B46" s="204" t="s">
        <v>1014</v>
      </c>
      <c r="C46" s="204" t="s">
        <v>1488</v>
      </c>
      <c r="D46" s="205" t="s">
        <v>1488</v>
      </c>
    </row>
    <row r="47" spans="1:4" s="174" customFormat="1" ht="12.75">
      <c r="A47" s="203" t="s">
        <v>1021</v>
      </c>
      <c r="B47" s="204" t="s">
        <v>1014</v>
      </c>
      <c r="C47" s="204" t="s">
        <v>1022</v>
      </c>
      <c r="D47" s="205" t="s">
        <v>1022</v>
      </c>
    </row>
    <row r="48" spans="1:4" s="174" customFormat="1" ht="12.75">
      <c r="A48" s="203" t="s">
        <v>2691</v>
      </c>
      <c r="B48" s="204" t="s">
        <v>1014</v>
      </c>
      <c r="C48" s="204" t="s">
        <v>1022</v>
      </c>
      <c r="D48" s="205" t="s">
        <v>2692</v>
      </c>
    </row>
    <row r="49" spans="1:4" s="174" customFormat="1" ht="12.75">
      <c r="A49" s="203" t="s">
        <v>2693</v>
      </c>
      <c r="B49" s="204" t="s">
        <v>1014</v>
      </c>
      <c r="C49" s="204" t="s">
        <v>1022</v>
      </c>
      <c r="D49" s="205" t="s">
        <v>2694</v>
      </c>
    </row>
    <row r="50" spans="1:4" s="174" customFormat="1" ht="12.75">
      <c r="A50" s="203" t="s">
        <v>2695</v>
      </c>
      <c r="B50" s="204" t="s">
        <v>1014</v>
      </c>
      <c r="C50" s="204" t="s">
        <v>1022</v>
      </c>
      <c r="D50" s="205" t="s">
        <v>2696</v>
      </c>
    </row>
    <row r="51" spans="1:4" s="174" customFormat="1" ht="12.75">
      <c r="A51" s="203" t="s">
        <v>2697</v>
      </c>
      <c r="B51" s="204" t="s">
        <v>1014</v>
      </c>
      <c r="C51" s="204" t="s">
        <v>1022</v>
      </c>
      <c r="D51" s="205" t="s">
        <v>1022</v>
      </c>
    </row>
    <row r="52" spans="1:4" s="174" customFormat="1" ht="12.75">
      <c r="A52" s="203" t="s">
        <v>2698</v>
      </c>
      <c r="B52" s="204" t="s">
        <v>1014</v>
      </c>
      <c r="C52" s="204" t="s">
        <v>1022</v>
      </c>
      <c r="D52" s="205" t="s">
        <v>2699</v>
      </c>
    </row>
    <row r="53" spans="1:4" s="174" customFormat="1" ht="12.75">
      <c r="A53" s="203" t="s">
        <v>2554</v>
      </c>
      <c r="B53" s="204" t="s">
        <v>1014</v>
      </c>
      <c r="C53" s="204" t="s">
        <v>1022</v>
      </c>
      <c r="D53" s="205" t="s">
        <v>2556</v>
      </c>
    </row>
    <row r="54" spans="1:4" s="174" customFormat="1" ht="12.75">
      <c r="A54" s="203" t="s">
        <v>2555</v>
      </c>
      <c r="B54" s="204" t="s">
        <v>1014</v>
      </c>
      <c r="C54" s="204" t="s">
        <v>1022</v>
      </c>
      <c r="D54" s="205" t="s">
        <v>2557</v>
      </c>
    </row>
    <row r="55" spans="1:4" s="174" customFormat="1" ht="12.75">
      <c r="A55" s="203" t="s">
        <v>1023</v>
      </c>
      <c r="B55" s="204" t="s">
        <v>1014</v>
      </c>
      <c r="C55" s="204" t="s">
        <v>1024</v>
      </c>
      <c r="D55" s="205" t="s">
        <v>1024</v>
      </c>
    </row>
    <row r="56" spans="1:4" s="174" customFormat="1" ht="12.75">
      <c r="A56" s="203" t="s">
        <v>2356</v>
      </c>
      <c r="B56" s="204" t="s">
        <v>1014</v>
      </c>
      <c r="C56" s="204" t="s">
        <v>1024</v>
      </c>
      <c r="D56" s="205" t="s">
        <v>2457</v>
      </c>
    </row>
    <row r="57" spans="1:4" s="174" customFormat="1" ht="12.75">
      <c r="A57" s="203" t="s">
        <v>2576</v>
      </c>
      <c r="B57" s="204" t="s">
        <v>1014</v>
      </c>
      <c r="C57" s="204" t="s">
        <v>1024</v>
      </c>
      <c r="D57" s="205" t="s">
        <v>2577</v>
      </c>
    </row>
    <row r="58" spans="1:4" s="174" customFormat="1" ht="12.75">
      <c r="A58" s="203" t="s">
        <v>1025</v>
      </c>
      <c r="B58" s="204" t="s">
        <v>1014</v>
      </c>
      <c r="C58" s="204" t="s">
        <v>1026</v>
      </c>
      <c r="D58" s="205" t="s">
        <v>1026</v>
      </c>
    </row>
    <row r="59" spans="1:4" s="174" customFormat="1" ht="12.75">
      <c r="A59" s="203" t="s">
        <v>1027</v>
      </c>
      <c r="B59" s="204" t="s">
        <v>1014</v>
      </c>
      <c r="C59" s="204" t="s">
        <v>1028</v>
      </c>
      <c r="D59" s="205" t="s">
        <v>1028</v>
      </c>
    </row>
    <row r="60" spans="1:4" s="174" customFormat="1" ht="12.75">
      <c r="A60" s="203" t="s">
        <v>2357</v>
      </c>
      <c r="B60" s="204" t="s">
        <v>1014</v>
      </c>
      <c r="C60" s="204" t="s">
        <v>1028</v>
      </c>
      <c r="D60" s="205" t="s">
        <v>2578</v>
      </c>
    </row>
    <row r="61" spans="1:4" s="174" customFormat="1" ht="12.75">
      <c r="A61" s="203" t="s">
        <v>1029</v>
      </c>
      <c r="B61" s="204" t="s">
        <v>1014</v>
      </c>
      <c r="C61" s="204" t="s">
        <v>1030</v>
      </c>
      <c r="D61" s="205" t="s">
        <v>1030</v>
      </c>
    </row>
    <row r="62" spans="1:4" s="174" customFormat="1" ht="12.75">
      <c r="A62" s="203" t="s">
        <v>1031</v>
      </c>
      <c r="B62" s="204" t="s">
        <v>1014</v>
      </c>
      <c r="C62" s="204" t="s">
        <v>1032</v>
      </c>
      <c r="D62" s="205" t="s">
        <v>1032</v>
      </c>
    </row>
    <row r="63" spans="1:4" s="174" customFormat="1" ht="12.75">
      <c r="A63" s="203" t="s">
        <v>1033</v>
      </c>
      <c r="B63" s="204" t="s">
        <v>1014</v>
      </c>
      <c r="C63" s="204" t="s">
        <v>2358</v>
      </c>
      <c r="D63" s="205" t="s">
        <v>2358</v>
      </c>
    </row>
    <row r="64" spans="1:4" s="174" customFormat="1" ht="12.75">
      <c r="A64" s="203" t="s">
        <v>1034</v>
      </c>
      <c r="B64" s="204" t="s">
        <v>1014</v>
      </c>
      <c r="C64" s="204" t="s">
        <v>1457</v>
      </c>
      <c r="D64" s="205" t="s">
        <v>1457</v>
      </c>
    </row>
    <row r="65" spans="1:4" s="174" customFormat="1" ht="12.75">
      <c r="A65" s="203" t="s">
        <v>1035</v>
      </c>
      <c r="B65" s="204" t="s">
        <v>1014</v>
      </c>
      <c r="C65" s="204" t="s">
        <v>1036</v>
      </c>
      <c r="D65" s="205" t="s">
        <v>1036</v>
      </c>
    </row>
    <row r="66" spans="1:4" s="174" customFormat="1" ht="12.75">
      <c r="A66" s="203" t="s">
        <v>1504</v>
      </c>
      <c r="B66" s="204" t="s">
        <v>1014</v>
      </c>
      <c r="C66" s="204" t="s">
        <v>1505</v>
      </c>
      <c r="D66" s="205" t="s">
        <v>1505</v>
      </c>
    </row>
    <row r="67" spans="1:4" s="174" customFormat="1" ht="12.75">
      <c r="A67" s="203" t="s">
        <v>2494</v>
      </c>
      <c r="B67" s="204" t="s">
        <v>1014</v>
      </c>
      <c r="C67" s="204" t="s">
        <v>2579</v>
      </c>
      <c r="D67" s="205" t="s">
        <v>2579</v>
      </c>
    </row>
    <row r="68" spans="1:4" s="174" customFormat="1" ht="12.75">
      <c r="A68" s="203" t="s">
        <v>1037</v>
      </c>
      <c r="B68" s="204" t="s">
        <v>1038</v>
      </c>
      <c r="C68" s="204" t="s">
        <v>2580</v>
      </c>
      <c r="D68" s="205" t="s">
        <v>2580</v>
      </c>
    </row>
    <row r="69" spans="1:4" s="174" customFormat="1" ht="12.75">
      <c r="A69" s="203" t="s">
        <v>1040</v>
      </c>
      <c r="B69" s="204" t="s">
        <v>1038</v>
      </c>
      <c r="C69" s="204" t="s">
        <v>2580</v>
      </c>
      <c r="D69" s="205" t="s">
        <v>2458</v>
      </c>
    </row>
    <row r="70" spans="1:4" s="174" customFormat="1" ht="12.75">
      <c r="A70" s="203" t="s">
        <v>2378</v>
      </c>
      <c r="B70" s="204" t="s">
        <v>1038</v>
      </c>
      <c r="C70" s="204" t="s">
        <v>2580</v>
      </c>
      <c r="D70" s="205" t="s">
        <v>2581</v>
      </c>
    </row>
    <row r="71" spans="1:4" s="174" customFormat="1" ht="12.75">
      <c r="A71" s="203" t="s">
        <v>2359</v>
      </c>
      <c r="B71" s="204" t="s">
        <v>1038</v>
      </c>
      <c r="C71" s="204" t="s">
        <v>2580</v>
      </c>
      <c r="D71" s="205" t="s">
        <v>2582</v>
      </c>
    </row>
    <row r="72" spans="1:4" s="174" customFormat="1" ht="12.75">
      <c r="A72" s="203" t="s">
        <v>2360</v>
      </c>
      <c r="B72" s="204" t="s">
        <v>1038</v>
      </c>
      <c r="C72" s="204" t="s">
        <v>2580</v>
      </c>
      <c r="D72" s="205" t="s">
        <v>2361</v>
      </c>
    </row>
    <row r="73" spans="1:4" s="174" customFormat="1" ht="12.75">
      <c r="A73" s="203" t="s">
        <v>2527</v>
      </c>
      <c r="B73" s="204" t="s">
        <v>1038</v>
      </c>
      <c r="C73" s="204" t="s">
        <v>2580</v>
      </c>
      <c r="D73" s="205" t="s">
        <v>2514</v>
      </c>
    </row>
    <row r="74" spans="1:4" s="174" customFormat="1" ht="12.75">
      <c r="A74" s="203" t="s">
        <v>1041</v>
      </c>
      <c r="B74" s="204" t="s">
        <v>1038</v>
      </c>
      <c r="C74" s="204" t="s">
        <v>1042</v>
      </c>
      <c r="D74" s="205" t="s">
        <v>1042</v>
      </c>
    </row>
    <row r="75" spans="1:4" s="174" customFormat="1" ht="12.75">
      <c r="A75" s="203" t="s">
        <v>2467</v>
      </c>
      <c r="B75" s="204" t="s">
        <v>1038</v>
      </c>
      <c r="C75" s="204" t="s">
        <v>1042</v>
      </c>
      <c r="D75" s="205" t="s">
        <v>2459</v>
      </c>
    </row>
    <row r="76" spans="1:4" s="174" customFormat="1" ht="12.75">
      <c r="A76" s="203" t="s">
        <v>1043</v>
      </c>
      <c r="B76" s="204" t="s">
        <v>1038</v>
      </c>
      <c r="C76" s="204" t="s">
        <v>1044</v>
      </c>
      <c r="D76" s="205" t="s">
        <v>1044</v>
      </c>
    </row>
    <row r="77" spans="1:4" s="174" customFormat="1" ht="12.75">
      <c r="A77" s="203" t="s">
        <v>1045</v>
      </c>
      <c r="B77" s="204" t="s">
        <v>1038</v>
      </c>
      <c r="C77" s="204" t="s">
        <v>1046</v>
      </c>
      <c r="D77" s="205" t="s">
        <v>1046</v>
      </c>
    </row>
    <row r="78" spans="1:4" s="174" customFormat="1" ht="12.75">
      <c r="A78" s="203" t="s">
        <v>1047</v>
      </c>
      <c r="B78" s="204" t="s">
        <v>1038</v>
      </c>
      <c r="C78" s="204" t="s">
        <v>1048</v>
      </c>
      <c r="D78" s="205" t="s">
        <v>1048</v>
      </c>
    </row>
    <row r="79" spans="1:4" s="174" customFormat="1" ht="12.75">
      <c r="A79" s="203" t="s">
        <v>1049</v>
      </c>
      <c r="B79" s="204" t="s">
        <v>1038</v>
      </c>
      <c r="C79" s="204" t="s">
        <v>1050</v>
      </c>
      <c r="D79" s="205" t="s">
        <v>1050</v>
      </c>
    </row>
    <row r="80" spans="1:4" s="174" customFormat="1" ht="12.75">
      <c r="A80" s="203" t="s">
        <v>1051</v>
      </c>
      <c r="B80" s="204" t="s">
        <v>1038</v>
      </c>
      <c r="C80" s="204" t="s">
        <v>1052</v>
      </c>
      <c r="D80" s="205" t="s">
        <v>1052</v>
      </c>
    </row>
    <row r="81" spans="1:4" s="174" customFormat="1" ht="12.75">
      <c r="A81" s="203" t="s">
        <v>1053</v>
      </c>
      <c r="B81" s="204" t="s">
        <v>1038</v>
      </c>
      <c r="C81" s="204" t="s">
        <v>1054</v>
      </c>
      <c r="D81" s="205" t="s">
        <v>1054</v>
      </c>
    </row>
    <row r="82" spans="1:4" s="174" customFormat="1" ht="12.75">
      <c r="A82" s="203" t="s">
        <v>1055</v>
      </c>
      <c r="B82" s="204" t="s">
        <v>1038</v>
      </c>
      <c r="C82" s="204" t="s">
        <v>1056</v>
      </c>
      <c r="D82" s="205" t="s">
        <v>1056</v>
      </c>
    </row>
    <row r="83" spans="1:4" s="174" customFormat="1" ht="12.75">
      <c r="A83" s="203" t="s">
        <v>1057</v>
      </c>
      <c r="B83" s="204" t="s">
        <v>1038</v>
      </c>
      <c r="C83" s="204" t="s">
        <v>1058</v>
      </c>
      <c r="D83" s="205" t="s">
        <v>1058</v>
      </c>
    </row>
    <row r="84" spans="1:4" s="174" customFormat="1" ht="12.75">
      <c r="A84" s="203" t="s">
        <v>2379</v>
      </c>
      <c r="B84" s="204" t="s">
        <v>1038</v>
      </c>
      <c r="C84" s="204" t="s">
        <v>2383</v>
      </c>
      <c r="D84" s="205" t="s">
        <v>2383</v>
      </c>
    </row>
    <row r="85" spans="1:4" s="174" customFormat="1" ht="12.75">
      <c r="A85" s="203" t="s">
        <v>2583</v>
      </c>
      <c r="B85" s="204" t="s">
        <v>1038</v>
      </c>
      <c r="C85" s="204" t="s">
        <v>2519</v>
      </c>
      <c r="D85" s="205" t="s">
        <v>2519</v>
      </c>
    </row>
    <row r="86" spans="1:4" s="174" customFormat="1" ht="12.75">
      <c r="A86" s="203" t="s">
        <v>2374</v>
      </c>
      <c r="B86" s="204" t="s">
        <v>1059</v>
      </c>
      <c r="C86" s="204" t="s">
        <v>1060</v>
      </c>
      <c r="D86" s="205" t="s">
        <v>1060</v>
      </c>
    </row>
    <row r="87" spans="1:4" s="174" customFormat="1" ht="12.75">
      <c r="A87" s="203" t="s">
        <v>1061</v>
      </c>
      <c r="B87" s="204" t="s">
        <v>1059</v>
      </c>
      <c r="C87" s="204" t="s">
        <v>1060</v>
      </c>
      <c r="D87" s="205" t="s">
        <v>1062</v>
      </c>
    </row>
    <row r="88" spans="1:4" s="174" customFormat="1" ht="12.75">
      <c r="A88" s="203" t="s">
        <v>1063</v>
      </c>
      <c r="B88" s="204" t="s">
        <v>1059</v>
      </c>
      <c r="C88" s="204" t="s">
        <v>1060</v>
      </c>
      <c r="D88" s="205" t="s">
        <v>2362</v>
      </c>
    </row>
    <row r="89" spans="1:4" s="174" customFormat="1" ht="12.75">
      <c r="A89" s="203" t="s">
        <v>1064</v>
      </c>
      <c r="B89" s="204" t="s">
        <v>1059</v>
      </c>
      <c r="C89" s="204" t="s">
        <v>1060</v>
      </c>
      <c r="D89" s="205" t="s">
        <v>1065</v>
      </c>
    </row>
    <row r="90" spans="1:4" s="174" customFormat="1" ht="12.75">
      <c r="A90" s="203" t="s">
        <v>1066</v>
      </c>
      <c r="B90" s="204" t="s">
        <v>1059</v>
      </c>
      <c r="C90" s="204" t="s">
        <v>1060</v>
      </c>
      <c r="D90" s="205" t="s">
        <v>1067</v>
      </c>
    </row>
    <row r="91" spans="1:4" s="174" customFormat="1" ht="12.75">
      <c r="A91" s="203" t="s">
        <v>1068</v>
      </c>
      <c r="B91" s="204" t="s">
        <v>1059</v>
      </c>
      <c r="C91" s="204" t="s">
        <v>1060</v>
      </c>
      <c r="D91" s="205" t="s">
        <v>1069</v>
      </c>
    </row>
    <row r="92" spans="1:4" s="174" customFormat="1" ht="12.75">
      <c r="A92" s="203" t="s">
        <v>1464</v>
      </c>
      <c r="B92" s="204" t="s">
        <v>1059</v>
      </c>
      <c r="C92" s="204" t="s">
        <v>1507</v>
      </c>
      <c r="D92" s="205" t="s">
        <v>1507</v>
      </c>
    </row>
    <row r="93" spans="1:4" s="174" customFormat="1" ht="12.75">
      <c r="A93" s="203" t="s">
        <v>1465</v>
      </c>
      <c r="B93" s="204" t="s">
        <v>1059</v>
      </c>
      <c r="C93" s="204" t="s">
        <v>1466</v>
      </c>
      <c r="D93" s="205" t="s">
        <v>1466</v>
      </c>
    </row>
    <row r="94" spans="1:4" s="174" customFormat="1" ht="12.75">
      <c r="A94" s="203" t="s">
        <v>1542</v>
      </c>
      <c r="B94" s="204" t="s">
        <v>1059</v>
      </c>
      <c r="C94" s="204" t="s">
        <v>1543</v>
      </c>
      <c r="D94" s="205" t="s">
        <v>1543</v>
      </c>
    </row>
    <row r="95" spans="1:4" s="174" customFormat="1" ht="12.75">
      <c r="A95" s="203" t="s">
        <v>1070</v>
      </c>
      <c r="B95" s="204" t="s">
        <v>1059</v>
      </c>
      <c r="C95" s="204" t="s">
        <v>1071</v>
      </c>
      <c r="D95" s="205" t="s">
        <v>1071</v>
      </c>
    </row>
    <row r="96" spans="1:4" s="174" customFormat="1" ht="12.75">
      <c r="A96" s="203" t="s">
        <v>1072</v>
      </c>
      <c r="B96" s="204" t="s">
        <v>1059</v>
      </c>
      <c r="C96" s="204" t="s">
        <v>1071</v>
      </c>
      <c r="D96" s="205" t="s">
        <v>1073</v>
      </c>
    </row>
    <row r="97" spans="1:4" s="174" customFormat="1" ht="12.75">
      <c r="A97" s="203" t="s">
        <v>1074</v>
      </c>
      <c r="B97" s="204" t="s">
        <v>1059</v>
      </c>
      <c r="C97" s="204" t="s">
        <v>1071</v>
      </c>
      <c r="D97" s="205" t="s">
        <v>1075</v>
      </c>
    </row>
    <row r="98" spans="1:4" s="174" customFormat="1" ht="12.75">
      <c r="A98" s="203" t="s">
        <v>1076</v>
      </c>
      <c r="B98" s="204" t="s">
        <v>1059</v>
      </c>
      <c r="C98" s="204" t="s">
        <v>1077</v>
      </c>
      <c r="D98" s="205" t="s">
        <v>1077</v>
      </c>
    </row>
    <row r="99" spans="1:4" s="174" customFormat="1" ht="12.75">
      <c r="A99" s="203" t="s">
        <v>1078</v>
      </c>
      <c r="B99" s="204" t="s">
        <v>1059</v>
      </c>
      <c r="C99" s="204" t="s">
        <v>1077</v>
      </c>
      <c r="D99" s="205" t="s">
        <v>2584</v>
      </c>
    </row>
    <row r="100" spans="1:4" s="174" customFormat="1" ht="12.75">
      <c r="A100" s="203" t="s">
        <v>1079</v>
      </c>
      <c r="B100" s="204" t="s">
        <v>1059</v>
      </c>
      <c r="C100" s="204" t="s">
        <v>1080</v>
      </c>
      <c r="D100" s="205" t="s">
        <v>1080</v>
      </c>
    </row>
    <row r="101" spans="1:4" s="174" customFormat="1" ht="12.75">
      <c r="A101" s="203" t="s">
        <v>1081</v>
      </c>
      <c r="B101" s="204" t="s">
        <v>1059</v>
      </c>
      <c r="C101" s="204" t="s">
        <v>1082</v>
      </c>
      <c r="D101" s="205" t="s">
        <v>1082</v>
      </c>
    </row>
    <row r="102" spans="1:4" s="174" customFormat="1" ht="12.75">
      <c r="A102" s="203" t="s">
        <v>2375</v>
      </c>
      <c r="B102" s="204" t="s">
        <v>1059</v>
      </c>
      <c r="C102" s="204" t="s">
        <v>2363</v>
      </c>
      <c r="D102" s="205" t="s">
        <v>2363</v>
      </c>
    </row>
    <row r="103" spans="1:4" s="174" customFormat="1" ht="12.75">
      <c r="A103" s="203" t="s">
        <v>2376</v>
      </c>
      <c r="B103" s="204" t="s">
        <v>1059</v>
      </c>
      <c r="C103" s="204" t="s">
        <v>2363</v>
      </c>
      <c r="D103" s="205" t="s">
        <v>1506</v>
      </c>
    </row>
    <row r="104" spans="1:4" s="174" customFormat="1" ht="12.75">
      <c r="A104" s="203" t="s">
        <v>2377</v>
      </c>
      <c r="B104" s="204" t="s">
        <v>1059</v>
      </c>
      <c r="C104" s="204" t="s">
        <v>2363</v>
      </c>
      <c r="D104" s="205" t="s">
        <v>2364</v>
      </c>
    </row>
    <row r="105" spans="1:4" s="174" customFormat="1" ht="12.75">
      <c r="A105" s="203" t="s">
        <v>2493</v>
      </c>
      <c r="B105" s="204" t="s">
        <v>1059</v>
      </c>
      <c r="C105" s="204" t="s">
        <v>2585</v>
      </c>
      <c r="D105" s="205" t="s">
        <v>2585</v>
      </c>
    </row>
    <row r="106" spans="1:4" s="174" customFormat="1" ht="12.75">
      <c r="A106" s="203" t="s">
        <v>2500</v>
      </c>
      <c r="B106" s="204" t="s">
        <v>1059</v>
      </c>
      <c r="C106" s="204" t="s">
        <v>2585</v>
      </c>
      <c r="D106" s="205" t="s">
        <v>2586</v>
      </c>
    </row>
    <row r="107" spans="1:4" s="174" customFormat="1" ht="12.75">
      <c r="A107" s="203" t="s">
        <v>2501</v>
      </c>
      <c r="B107" s="204" t="s">
        <v>1059</v>
      </c>
      <c r="C107" s="204" t="s">
        <v>2585</v>
      </c>
      <c r="D107" s="205" t="s">
        <v>2502</v>
      </c>
    </row>
    <row r="108" spans="1:4" s="174" customFormat="1" ht="12.75">
      <c r="A108" s="203" t="s">
        <v>2489</v>
      </c>
      <c r="B108" s="204" t="s">
        <v>1059</v>
      </c>
      <c r="C108" s="204" t="s">
        <v>2490</v>
      </c>
      <c r="D108" s="205" t="s">
        <v>2490</v>
      </c>
    </row>
    <row r="109" spans="1:4" s="174" customFormat="1" ht="12.75">
      <c r="A109" s="203" t="s">
        <v>1084</v>
      </c>
      <c r="B109" s="204" t="s">
        <v>2468</v>
      </c>
      <c r="C109" s="204" t="s">
        <v>2580</v>
      </c>
      <c r="D109" s="205" t="s">
        <v>2580</v>
      </c>
    </row>
    <row r="110" spans="1:4" s="174" customFormat="1" ht="12.75">
      <c r="A110" s="203" t="s">
        <v>1085</v>
      </c>
      <c r="B110" s="204" t="s">
        <v>2468</v>
      </c>
      <c r="C110" s="204" t="s">
        <v>2580</v>
      </c>
      <c r="D110" s="205" t="s">
        <v>2365</v>
      </c>
    </row>
    <row r="111" spans="1:4" s="174" customFormat="1" ht="12.75">
      <c r="A111" s="203" t="s">
        <v>1086</v>
      </c>
      <c r="B111" s="204" t="s">
        <v>2468</v>
      </c>
      <c r="C111" s="204" t="s">
        <v>1489</v>
      </c>
      <c r="D111" s="205" t="s">
        <v>1489</v>
      </c>
    </row>
    <row r="112" spans="1:4" s="174" customFormat="1" ht="12.75">
      <c r="A112" s="203" t="s">
        <v>1087</v>
      </c>
      <c r="B112" s="204" t="s">
        <v>2468</v>
      </c>
      <c r="C112" s="204" t="s">
        <v>1088</v>
      </c>
      <c r="D112" s="205" t="s">
        <v>1088</v>
      </c>
    </row>
    <row r="113" spans="1:4" s="174" customFormat="1" ht="12.75">
      <c r="A113" s="203" t="s">
        <v>1089</v>
      </c>
      <c r="B113" s="204" t="s">
        <v>2468</v>
      </c>
      <c r="C113" s="204" t="s">
        <v>1090</v>
      </c>
      <c r="D113" s="205" t="s">
        <v>1090</v>
      </c>
    </row>
    <row r="114" spans="1:4" s="174" customFormat="1" ht="12.75">
      <c r="A114" s="203" t="s">
        <v>1091</v>
      </c>
      <c r="B114" s="204" t="s">
        <v>2468</v>
      </c>
      <c r="C114" s="204" t="s">
        <v>1090</v>
      </c>
      <c r="D114" s="205" t="s">
        <v>1092</v>
      </c>
    </row>
    <row r="115" spans="1:4" s="174" customFormat="1" ht="12.75">
      <c r="A115" s="203" t="s">
        <v>1551</v>
      </c>
      <c r="B115" s="204" t="s">
        <v>2468</v>
      </c>
      <c r="C115" s="204" t="s">
        <v>1552</v>
      </c>
      <c r="D115" s="205" t="s">
        <v>1552</v>
      </c>
    </row>
    <row r="116" spans="1:4" s="174" customFormat="1" ht="12.75">
      <c r="A116" s="203" t="s">
        <v>1093</v>
      </c>
      <c r="B116" s="204" t="s">
        <v>2468</v>
      </c>
      <c r="C116" s="204" t="s">
        <v>1094</v>
      </c>
      <c r="D116" s="205" t="s">
        <v>1094</v>
      </c>
    </row>
    <row r="117" spans="1:4" s="174" customFormat="1" ht="12.75">
      <c r="A117" s="203" t="s">
        <v>1095</v>
      </c>
      <c r="B117" s="204" t="s">
        <v>2468</v>
      </c>
      <c r="C117" s="204" t="s">
        <v>1094</v>
      </c>
      <c r="D117" s="205" t="s">
        <v>1096</v>
      </c>
    </row>
    <row r="118" spans="1:4" s="174" customFormat="1" ht="12.75">
      <c r="A118" s="203" t="s">
        <v>1097</v>
      </c>
      <c r="B118" s="204" t="s">
        <v>2468</v>
      </c>
      <c r="C118" s="204" t="s">
        <v>1098</v>
      </c>
      <c r="D118" s="205" t="s">
        <v>1098</v>
      </c>
    </row>
    <row r="119" spans="1:4" s="174" customFormat="1" ht="12.75">
      <c r="A119" s="203" t="s">
        <v>2558</v>
      </c>
      <c r="B119" s="204" t="s">
        <v>2468</v>
      </c>
      <c r="C119" s="204" t="s">
        <v>2559</v>
      </c>
      <c r="D119" s="205" t="s">
        <v>2559</v>
      </c>
    </row>
    <row r="120" spans="1:4" s="174" customFormat="1" ht="12.75">
      <c r="A120" s="203" t="s">
        <v>2587</v>
      </c>
      <c r="B120" s="204" t="s">
        <v>2468</v>
      </c>
      <c r="C120" s="204" t="s">
        <v>2559</v>
      </c>
      <c r="D120" s="205" t="s">
        <v>2588</v>
      </c>
    </row>
    <row r="121" spans="1:4" s="174" customFormat="1" ht="12.75">
      <c r="A121" s="203" t="s">
        <v>1099</v>
      </c>
      <c r="B121" s="204" t="s">
        <v>1100</v>
      </c>
      <c r="C121" s="204" t="s">
        <v>1101</v>
      </c>
      <c r="D121" s="205" t="s">
        <v>1101</v>
      </c>
    </row>
    <row r="122" spans="1:4" s="174" customFormat="1" ht="12.75">
      <c r="A122" s="203" t="s">
        <v>1102</v>
      </c>
      <c r="B122" s="204" t="s">
        <v>1100</v>
      </c>
      <c r="C122" s="204" t="s">
        <v>1508</v>
      </c>
      <c r="D122" s="205" t="s">
        <v>1508</v>
      </c>
    </row>
    <row r="123" spans="1:4" s="174" customFormat="1" ht="12.75">
      <c r="A123" s="203" t="s">
        <v>1103</v>
      </c>
      <c r="B123" s="204" t="s">
        <v>1100</v>
      </c>
      <c r="C123" s="204" t="s">
        <v>1509</v>
      </c>
      <c r="D123" s="205" t="s">
        <v>1509</v>
      </c>
    </row>
    <row r="124" spans="1:4" s="174" customFormat="1" ht="12.75">
      <c r="A124" s="203" t="s">
        <v>1104</v>
      </c>
      <c r="B124" s="204" t="s">
        <v>1100</v>
      </c>
      <c r="C124" s="204" t="s">
        <v>1105</v>
      </c>
      <c r="D124" s="205" t="s">
        <v>1105</v>
      </c>
    </row>
    <row r="125" spans="1:4" s="174" customFormat="1" ht="12.75">
      <c r="A125" s="203" t="s">
        <v>1106</v>
      </c>
      <c r="B125" s="204" t="s">
        <v>1100</v>
      </c>
      <c r="C125" s="204" t="s">
        <v>2460</v>
      </c>
      <c r="D125" s="205" t="s">
        <v>2460</v>
      </c>
    </row>
    <row r="126" spans="1:4" s="174" customFormat="1" ht="12.75">
      <c r="A126" s="203" t="s">
        <v>1107</v>
      </c>
      <c r="B126" s="204" t="s">
        <v>1100</v>
      </c>
      <c r="C126" s="204" t="s">
        <v>1108</v>
      </c>
      <c r="D126" s="205" t="s">
        <v>1108</v>
      </c>
    </row>
    <row r="127" spans="1:4" s="174" customFormat="1" ht="12.75">
      <c r="A127" s="203" t="s">
        <v>1109</v>
      </c>
      <c r="B127" s="204" t="s">
        <v>1100</v>
      </c>
      <c r="C127" s="204" t="s">
        <v>1110</v>
      </c>
      <c r="D127" s="205" t="s">
        <v>1110</v>
      </c>
    </row>
    <row r="128" spans="1:4" s="174" customFormat="1" ht="12.75">
      <c r="A128" s="203" t="s">
        <v>2589</v>
      </c>
      <c r="B128" s="204" t="s">
        <v>1100</v>
      </c>
      <c r="C128" s="204" t="s">
        <v>1110</v>
      </c>
      <c r="D128" s="205" t="s">
        <v>2590</v>
      </c>
    </row>
    <row r="129" spans="1:4" s="174" customFormat="1" ht="12.75">
      <c r="A129" s="203" t="s">
        <v>1111</v>
      </c>
      <c r="B129" s="204" t="s">
        <v>1100</v>
      </c>
      <c r="C129" s="204" t="s">
        <v>2591</v>
      </c>
      <c r="D129" s="205" t="s">
        <v>2591</v>
      </c>
    </row>
    <row r="130" spans="1:4" s="174" customFormat="1" ht="12.75">
      <c r="A130" s="203" t="s">
        <v>1114</v>
      </c>
      <c r="B130" s="204" t="s">
        <v>1100</v>
      </c>
      <c r="C130" s="204" t="s">
        <v>1115</v>
      </c>
      <c r="D130" s="205" t="s">
        <v>1115</v>
      </c>
    </row>
    <row r="131" spans="1:4" s="174" customFormat="1" ht="12.75">
      <c r="A131" s="203" t="s">
        <v>1116</v>
      </c>
      <c r="B131" s="204" t="s">
        <v>1100</v>
      </c>
      <c r="C131" s="204" t="s">
        <v>1117</v>
      </c>
      <c r="D131" s="205" t="s">
        <v>1117</v>
      </c>
    </row>
    <row r="132" spans="1:4" s="174" customFormat="1" ht="12.75">
      <c r="A132" s="203" t="s">
        <v>1118</v>
      </c>
      <c r="B132" s="204" t="s">
        <v>1100</v>
      </c>
      <c r="C132" s="204" t="s">
        <v>1119</v>
      </c>
      <c r="D132" s="205" t="s">
        <v>1119</v>
      </c>
    </row>
    <row r="133" spans="1:4" s="174" customFormat="1" ht="12.75">
      <c r="A133" s="203" t="s">
        <v>1120</v>
      </c>
      <c r="B133" s="204" t="s">
        <v>1100</v>
      </c>
      <c r="C133" s="204" t="s">
        <v>1121</v>
      </c>
      <c r="D133" s="205" t="s">
        <v>1121</v>
      </c>
    </row>
    <row r="134" spans="1:4" s="174" customFormat="1" ht="12.75">
      <c r="A134" s="203" t="s">
        <v>1122</v>
      </c>
      <c r="B134" s="204" t="s">
        <v>1100</v>
      </c>
      <c r="C134" s="204" t="s">
        <v>2592</v>
      </c>
      <c r="D134" s="205" t="s">
        <v>2592</v>
      </c>
    </row>
    <row r="135" spans="1:4" s="174" customFormat="1" ht="12.75">
      <c r="A135" s="203" t="s">
        <v>1123</v>
      </c>
      <c r="B135" s="204" t="s">
        <v>1100</v>
      </c>
      <c r="C135" s="204" t="s">
        <v>1124</v>
      </c>
      <c r="D135" s="205" t="s">
        <v>1124</v>
      </c>
    </row>
    <row r="136" spans="1:4" s="174" customFormat="1" ht="12.75">
      <c r="A136" s="203" t="s">
        <v>1125</v>
      </c>
      <c r="B136" s="204" t="s">
        <v>1100</v>
      </c>
      <c r="C136" s="204" t="s">
        <v>1126</v>
      </c>
      <c r="D136" s="205" t="s">
        <v>1126</v>
      </c>
    </row>
    <row r="137" spans="1:4" s="174" customFormat="1" ht="12.75">
      <c r="A137" s="203" t="s">
        <v>2512</v>
      </c>
      <c r="B137" s="204" t="s">
        <v>1100</v>
      </c>
      <c r="C137" s="204" t="s">
        <v>1126</v>
      </c>
      <c r="D137" s="205" t="s">
        <v>2593</v>
      </c>
    </row>
    <row r="138" spans="1:4" s="174" customFormat="1" ht="12.75">
      <c r="A138" s="203" t="s">
        <v>1127</v>
      </c>
      <c r="B138" s="204" t="s">
        <v>1100</v>
      </c>
      <c r="C138" s="204" t="s">
        <v>1128</v>
      </c>
      <c r="D138" s="205" t="s">
        <v>1128</v>
      </c>
    </row>
    <row r="139" spans="1:4" s="174" customFormat="1" ht="12.75">
      <c r="A139" s="203" t="s">
        <v>1129</v>
      </c>
      <c r="B139" s="204" t="s">
        <v>1130</v>
      </c>
      <c r="C139" s="204" t="s">
        <v>2580</v>
      </c>
      <c r="D139" s="205" t="s">
        <v>2580</v>
      </c>
    </row>
    <row r="140" spans="1:4" s="174" customFormat="1" ht="12.75">
      <c r="A140" s="203" t="s">
        <v>1131</v>
      </c>
      <c r="B140" s="204" t="s">
        <v>1130</v>
      </c>
      <c r="C140" s="204" t="s">
        <v>1438</v>
      </c>
      <c r="D140" s="205" t="s">
        <v>1132</v>
      </c>
    </row>
    <row r="141" spans="1:4" s="174" customFormat="1" ht="12.75">
      <c r="A141" s="203" t="s">
        <v>1133</v>
      </c>
      <c r="B141" s="204" t="s">
        <v>1130</v>
      </c>
      <c r="C141" s="204" t="s">
        <v>1438</v>
      </c>
      <c r="D141" s="205" t="s">
        <v>1134</v>
      </c>
    </row>
    <row r="142" spans="1:4" s="174" customFormat="1" ht="12.75">
      <c r="A142" s="203" t="s">
        <v>1135</v>
      </c>
      <c r="B142" s="204" t="s">
        <v>1130</v>
      </c>
      <c r="C142" s="204" t="s">
        <v>1438</v>
      </c>
      <c r="D142" s="205" t="s">
        <v>1136</v>
      </c>
    </row>
    <row r="143" spans="1:4" s="174" customFormat="1" ht="12.75">
      <c r="A143" s="203" t="s">
        <v>1137</v>
      </c>
      <c r="B143" s="204" t="s">
        <v>1130</v>
      </c>
      <c r="C143" s="204" t="s">
        <v>1438</v>
      </c>
      <c r="D143" s="205" t="s">
        <v>1138</v>
      </c>
    </row>
    <row r="144" spans="1:4" s="174" customFormat="1" ht="12.75">
      <c r="A144" s="203" t="s">
        <v>1139</v>
      </c>
      <c r="B144" s="204" t="s">
        <v>1130</v>
      </c>
      <c r="C144" s="204" t="s">
        <v>1438</v>
      </c>
      <c r="D144" s="205" t="s">
        <v>1140</v>
      </c>
    </row>
    <row r="145" spans="1:4" s="174" customFormat="1" ht="12.75">
      <c r="A145" s="203" t="s">
        <v>2594</v>
      </c>
      <c r="B145" s="204" t="s">
        <v>1130</v>
      </c>
      <c r="C145" s="204" t="s">
        <v>1438</v>
      </c>
      <c r="D145" s="205" t="s">
        <v>1438</v>
      </c>
    </row>
    <row r="146" spans="1:4" s="174" customFormat="1" ht="12.75">
      <c r="A146" s="203" t="s">
        <v>2595</v>
      </c>
      <c r="B146" s="204" t="s">
        <v>1130</v>
      </c>
      <c r="C146" s="204" t="s">
        <v>1438</v>
      </c>
      <c r="D146" s="205" t="s">
        <v>2596</v>
      </c>
    </row>
    <row r="147" spans="1:4" s="174" customFormat="1" ht="12.75">
      <c r="A147" s="203" t="s">
        <v>1141</v>
      </c>
      <c r="B147" s="204" t="s">
        <v>1130</v>
      </c>
      <c r="C147" s="204" t="s">
        <v>1438</v>
      </c>
      <c r="D147" s="205" t="s">
        <v>1142</v>
      </c>
    </row>
    <row r="148" spans="1:4" s="174" customFormat="1" ht="12.75">
      <c r="A148" s="203" t="s">
        <v>1143</v>
      </c>
      <c r="B148" s="204" t="s">
        <v>1130</v>
      </c>
      <c r="C148" s="204" t="s">
        <v>1438</v>
      </c>
      <c r="D148" s="205" t="s">
        <v>2597</v>
      </c>
    </row>
    <row r="149" spans="1:4" s="174" customFormat="1" ht="12.75">
      <c r="A149" s="203" t="s">
        <v>2598</v>
      </c>
      <c r="B149" s="204" t="s">
        <v>1130</v>
      </c>
      <c r="C149" s="204" t="s">
        <v>1438</v>
      </c>
      <c r="D149" s="205" t="s">
        <v>1439</v>
      </c>
    </row>
    <row r="150" spans="1:4" s="174" customFormat="1" ht="12.75">
      <c r="A150" s="203" t="s">
        <v>2599</v>
      </c>
      <c r="B150" s="204" t="s">
        <v>1130</v>
      </c>
      <c r="C150" s="204" t="s">
        <v>1438</v>
      </c>
      <c r="D150" s="205" t="s">
        <v>2600</v>
      </c>
    </row>
    <row r="151" spans="1:4" s="174" customFormat="1" ht="12.75">
      <c r="A151" s="203" t="s">
        <v>2601</v>
      </c>
      <c r="B151" s="204" t="s">
        <v>1130</v>
      </c>
      <c r="C151" s="204" t="s">
        <v>1438</v>
      </c>
      <c r="D151" s="205" t="s">
        <v>2602</v>
      </c>
    </row>
    <row r="152" spans="1:4" s="174" customFormat="1" ht="12.75">
      <c r="A152" s="203" t="s">
        <v>2603</v>
      </c>
      <c r="B152" s="204" t="s">
        <v>1130</v>
      </c>
      <c r="C152" s="204" t="s">
        <v>1438</v>
      </c>
      <c r="D152" s="205" t="s">
        <v>2604</v>
      </c>
    </row>
    <row r="153" spans="1:4" s="174" customFormat="1" ht="12.75">
      <c r="A153" s="203" t="s">
        <v>2605</v>
      </c>
      <c r="B153" s="204" t="s">
        <v>1130</v>
      </c>
      <c r="C153" s="204" t="s">
        <v>1438</v>
      </c>
      <c r="D153" s="205" t="s">
        <v>2606</v>
      </c>
    </row>
    <row r="154" spans="1:4" s="174" customFormat="1" ht="12.75">
      <c r="A154" s="203" t="s">
        <v>2607</v>
      </c>
      <c r="B154" s="204" t="s">
        <v>1130</v>
      </c>
      <c r="C154" s="204" t="s">
        <v>1438</v>
      </c>
      <c r="D154" s="205" t="s">
        <v>2608</v>
      </c>
    </row>
    <row r="155" spans="1:4" s="174" customFormat="1" ht="12.75">
      <c r="A155" s="203" t="s">
        <v>2461</v>
      </c>
      <c r="B155" s="204" t="s">
        <v>1130</v>
      </c>
      <c r="C155" s="204" t="s">
        <v>2462</v>
      </c>
      <c r="D155" s="205" t="s">
        <v>2462</v>
      </c>
    </row>
    <row r="156" spans="1:4" s="174" customFormat="1" ht="12.75">
      <c r="A156" s="203" t="s">
        <v>1144</v>
      </c>
      <c r="B156" s="204" t="s">
        <v>1130</v>
      </c>
      <c r="C156" s="204" t="s">
        <v>1145</v>
      </c>
      <c r="D156" s="205" t="s">
        <v>1145</v>
      </c>
    </row>
    <row r="157" spans="1:4" s="174" customFormat="1" ht="12.75">
      <c r="A157" s="203" t="s">
        <v>2609</v>
      </c>
      <c r="B157" s="204" t="s">
        <v>1130</v>
      </c>
      <c r="C157" s="204" t="s">
        <v>1145</v>
      </c>
      <c r="D157" s="205" t="s">
        <v>2610</v>
      </c>
    </row>
    <row r="158" spans="1:4" s="174" customFormat="1" ht="12.75">
      <c r="A158" s="203" t="s">
        <v>1146</v>
      </c>
      <c r="B158" s="204" t="s">
        <v>1130</v>
      </c>
      <c r="C158" s="204" t="s">
        <v>1147</v>
      </c>
      <c r="D158" s="205" t="s">
        <v>1147</v>
      </c>
    </row>
    <row r="159" spans="1:4" s="174" customFormat="1" ht="12.75">
      <c r="A159" s="203" t="s">
        <v>1148</v>
      </c>
      <c r="B159" s="204" t="s">
        <v>1130</v>
      </c>
      <c r="C159" s="204" t="s">
        <v>1149</v>
      </c>
      <c r="D159" s="205" t="s">
        <v>1149</v>
      </c>
    </row>
    <row r="160" spans="1:4" s="174" customFormat="1" ht="12.75">
      <c r="A160" s="203" t="s">
        <v>1150</v>
      </c>
      <c r="B160" s="204" t="s">
        <v>1151</v>
      </c>
      <c r="C160" s="204" t="s">
        <v>1152</v>
      </c>
      <c r="D160" s="205" t="s">
        <v>1152</v>
      </c>
    </row>
    <row r="161" spans="1:4" s="174" customFormat="1" ht="12.75">
      <c r="A161" s="203" t="s">
        <v>1153</v>
      </c>
      <c r="B161" s="204" t="s">
        <v>1151</v>
      </c>
      <c r="C161" s="204" t="s">
        <v>1152</v>
      </c>
      <c r="D161" s="205" t="s">
        <v>1154</v>
      </c>
    </row>
    <row r="162" spans="1:4" s="174" customFormat="1" ht="12.75">
      <c r="A162" s="203" t="s">
        <v>1155</v>
      </c>
      <c r="B162" s="204" t="s">
        <v>1151</v>
      </c>
      <c r="C162" s="204" t="s">
        <v>1156</v>
      </c>
      <c r="D162" s="205" t="s">
        <v>1156</v>
      </c>
    </row>
    <row r="163" spans="1:4" s="174" customFormat="1" ht="12.75">
      <c r="A163" s="203" t="s">
        <v>1157</v>
      </c>
      <c r="B163" s="204" t="s">
        <v>1151</v>
      </c>
      <c r="C163" s="204" t="s">
        <v>1458</v>
      </c>
      <c r="D163" s="205" t="s">
        <v>1458</v>
      </c>
    </row>
    <row r="164" spans="1:4" s="174" customFormat="1" ht="12.75">
      <c r="A164" s="203" t="s">
        <v>1158</v>
      </c>
      <c r="B164" s="204" t="s">
        <v>1151</v>
      </c>
      <c r="C164" s="204" t="s">
        <v>1159</v>
      </c>
      <c r="D164" s="205" t="s">
        <v>1159</v>
      </c>
    </row>
    <row r="165" spans="1:4" s="174" customFormat="1" ht="12.75">
      <c r="A165" s="203" t="s">
        <v>1160</v>
      </c>
      <c r="B165" s="204" t="s">
        <v>1151</v>
      </c>
      <c r="C165" s="204" t="s">
        <v>1159</v>
      </c>
      <c r="D165" s="205" t="s">
        <v>1161</v>
      </c>
    </row>
    <row r="166" spans="1:4" s="174" customFormat="1" ht="12.75">
      <c r="A166" s="203" t="s">
        <v>1162</v>
      </c>
      <c r="B166" s="204" t="s">
        <v>1151</v>
      </c>
      <c r="C166" s="204" t="s">
        <v>1159</v>
      </c>
      <c r="D166" s="205" t="s">
        <v>1163</v>
      </c>
    </row>
    <row r="167" spans="1:4" s="174" customFormat="1" ht="12.75">
      <c r="A167" s="203" t="s">
        <v>1164</v>
      </c>
      <c r="B167" s="204" t="s">
        <v>1151</v>
      </c>
      <c r="C167" s="204" t="s">
        <v>1159</v>
      </c>
      <c r="D167" s="205" t="s">
        <v>1165</v>
      </c>
    </row>
    <row r="168" spans="1:4" s="174" customFormat="1" ht="12.75">
      <c r="A168" s="203" t="s">
        <v>1166</v>
      </c>
      <c r="B168" s="204" t="s">
        <v>1151</v>
      </c>
      <c r="C168" s="204" t="s">
        <v>1159</v>
      </c>
      <c r="D168" s="205" t="s">
        <v>1167</v>
      </c>
    </row>
    <row r="169" spans="1:4" s="174" customFormat="1" ht="12.75">
      <c r="A169" s="203" t="s">
        <v>1168</v>
      </c>
      <c r="B169" s="204" t="s">
        <v>1151</v>
      </c>
      <c r="C169" s="204" t="s">
        <v>1159</v>
      </c>
      <c r="D169" s="205" t="s">
        <v>1169</v>
      </c>
    </row>
    <row r="170" spans="1:4" s="174" customFormat="1" ht="12.75">
      <c r="A170" s="203" t="s">
        <v>1482</v>
      </c>
      <c r="B170" s="204" t="s">
        <v>1151</v>
      </c>
      <c r="C170" s="204" t="s">
        <v>1159</v>
      </c>
      <c r="D170" s="205" t="s">
        <v>1481</v>
      </c>
    </row>
    <row r="171" spans="1:4" s="174" customFormat="1" ht="12.75">
      <c r="A171" s="203" t="s">
        <v>1170</v>
      </c>
      <c r="B171" s="204" t="s">
        <v>1151</v>
      </c>
      <c r="C171" s="204" t="s">
        <v>1171</v>
      </c>
      <c r="D171" s="205" t="s">
        <v>1171</v>
      </c>
    </row>
    <row r="172" spans="1:4" s="174" customFormat="1" ht="12.75">
      <c r="A172" s="203" t="s">
        <v>1172</v>
      </c>
      <c r="B172" s="204" t="s">
        <v>1151</v>
      </c>
      <c r="C172" s="204" t="s">
        <v>1171</v>
      </c>
      <c r="D172" s="205" t="s">
        <v>1173</v>
      </c>
    </row>
    <row r="173" spans="1:4" s="174" customFormat="1" ht="12.75">
      <c r="A173" s="203" t="s">
        <v>1174</v>
      </c>
      <c r="B173" s="204" t="s">
        <v>1151</v>
      </c>
      <c r="C173" s="204" t="s">
        <v>1171</v>
      </c>
      <c r="D173" s="205" t="s">
        <v>1175</v>
      </c>
    </row>
    <row r="174" spans="1:4" s="174" customFormat="1" ht="12.75">
      <c r="A174" s="203" t="s">
        <v>1176</v>
      </c>
      <c r="B174" s="204" t="s">
        <v>1151</v>
      </c>
      <c r="C174" s="204" t="s">
        <v>1171</v>
      </c>
      <c r="D174" s="205" t="s">
        <v>1177</v>
      </c>
    </row>
    <row r="175" spans="1:4" s="174" customFormat="1" ht="12.75">
      <c r="A175" s="203" t="s">
        <v>1178</v>
      </c>
      <c r="B175" s="204" t="s">
        <v>1151</v>
      </c>
      <c r="C175" s="204" t="s">
        <v>1171</v>
      </c>
      <c r="D175" s="205" t="s">
        <v>1179</v>
      </c>
    </row>
    <row r="176" spans="1:4" s="174" customFormat="1" ht="12.75">
      <c r="A176" s="203" t="s">
        <v>1180</v>
      </c>
      <c r="B176" s="204" t="s">
        <v>1151</v>
      </c>
      <c r="C176" s="204" t="s">
        <v>1181</v>
      </c>
      <c r="D176" s="205" t="s">
        <v>1181</v>
      </c>
    </row>
    <row r="177" spans="1:4" s="174" customFormat="1" ht="12.75">
      <c r="A177" s="203" t="s">
        <v>1182</v>
      </c>
      <c r="B177" s="204" t="s">
        <v>1183</v>
      </c>
      <c r="C177" s="204" t="s">
        <v>1184</v>
      </c>
      <c r="D177" s="205" t="s">
        <v>1184</v>
      </c>
    </row>
    <row r="178" spans="1:4" s="174" customFormat="1" ht="12.75">
      <c r="A178" s="203" t="s">
        <v>1510</v>
      </c>
      <c r="B178" s="204" t="s">
        <v>1183</v>
      </c>
      <c r="C178" s="204" t="s">
        <v>1184</v>
      </c>
      <c r="D178" s="205" t="s">
        <v>1511</v>
      </c>
    </row>
    <row r="179" spans="1:4" s="174" customFormat="1" ht="12.75">
      <c r="A179" s="203" t="s">
        <v>1512</v>
      </c>
      <c r="B179" s="204" t="s">
        <v>1183</v>
      </c>
      <c r="C179" s="204" t="s">
        <v>1184</v>
      </c>
      <c r="D179" s="205" t="s">
        <v>1513</v>
      </c>
    </row>
    <row r="180" spans="1:4" s="174" customFormat="1" ht="12.75">
      <c r="A180" s="203" t="s">
        <v>1514</v>
      </c>
      <c r="B180" s="204" t="s">
        <v>1183</v>
      </c>
      <c r="C180" s="204" t="s">
        <v>1184</v>
      </c>
      <c r="D180" s="205" t="s">
        <v>1515</v>
      </c>
    </row>
    <row r="181" spans="1:4" s="174" customFormat="1" ht="12.75">
      <c r="A181" s="203" t="s">
        <v>1185</v>
      </c>
      <c r="B181" s="204" t="s">
        <v>2611</v>
      </c>
      <c r="C181" s="204" t="s">
        <v>1186</v>
      </c>
      <c r="D181" s="205" t="s">
        <v>1186</v>
      </c>
    </row>
    <row r="182" spans="1:4" s="174" customFormat="1" ht="12.75">
      <c r="A182" s="203" t="s">
        <v>1187</v>
      </c>
      <c r="B182" s="204" t="s">
        <v>2611</v>
      </c>
      <c r="C182" s="204" t="s">
        <v>1186</v>
      </c>
      <c r="D182" s="205" t="s">
        <v>1188</v>
      </c>
    </row>
    <row r="183" spans="1:4" s="174" customFormat="1" ht="12.75">
      <c r="A183" s="203" t="s">
        <v>1189</v>
      </c>
      <c r="B183" s="204" t="s">
        <v>2611</v>
      </c>
      <c r="C183" s="204" t="s">
        <v>1190</v>
      </c>
      <c r="D183" s="205" t="s">
        <v>1190</v>
      </c>
    </row>
    <row r="184" spans="1:4" s="174" customFormat="1" ht="12.75">
      <c r="A184" s="203" t="s">
        <v>1191</v>
      </c>
      <c r="B184" s="204" t="s">
        <v>2611</v>
      </c>
      <c r="C184" s="204" t="s">
        <v>1516</v>
      </c>
      <c r="D184" s="205" t="s">
        <v>1516</v>
      </c>
    </row>
    <row r="185" spans="1:4" s="174" customFormat="1" ht="12.75">
      <c r="A185" s="203" t="s">
        <v>1192</v>
      </c>
      <c r="B185" s="204" t="s">
        <v>2611</v>
      </c>
      <c r="C185" s="204" t="s">
        <v>1193</v>
      </c>
      <c r="D185" s="205" t="s">
        <v>1193</v>
      </c>
    </row>
    <row r="186" spans="1:4" s="174" customFormat="1" ht="12.75">
      <c r="A186" s="203" t="s">
        <v>1194</v>
      </c>
      <c r="B186" s="204" t="s">
        <v>2611</v>
      </c>
      <c r="C186" s="204" t="s">
        <v>1195</v>
      </c>
      <c r="D186" s="205" t="s">
        <v>1195</v>
      </c>
    </row>
    <row r="187" spans="1:4" s="174" customFormat="1" ht="12.75">
      <c r="A187" s="203" t="s">
        <v>2612</v>
      </c>
      <c r="B187" s="204" t="s">
        <v>2611</v>
      </c>
      <c r="C187" s="204" t="s">
        <v>1195</v>
      </c>
      <c r="D187" s="204" t="s">
        <v>2613</v>
      </c>
    </row>
    <row r="188" spans="1:4" s="174" customFormat="1" ht="12.75">
      <c r="A188" s="203" t="s">
        <v>1196</v>
      </c>
      <c r="B188" s="204" t="s">
        <v>2611</v>
      </c>
      <c r="C188" s="204" t="s">
        <v>1197</v>
      </c>
      <c r="D188" s="204" t="s">
        <v>1197</v>
      </c>
    </row>
    <row r="189" spans="1:4" s="174" customFormat="1" ht="12.75">
      <c r="A189" s="203" t="s">
        <v>1198</v>
      </c>
      <c r="B189" s="204" t="s">
        <v>2611</v>
      </c>
      <c r="C189" s="204" t="s">
        <v>1199</v>
      </c>
      <c r="D189" s="205" t="s">
        <v>1199</v>
      </c>
    </row>
    <row r="190" spans="1:4" s="174" customFormat="1" ht="12.75">
      <c r="A190" s="203" t="s">
        <v>1200</v>
      </c>
      <c r="B190" s="204" t="s">
        <v>2611</v>
      </c>
      <c r="C190" s="204" t="s">
        <v>1517</v>
      </c>
      <c r="D190" s="205" t="s">
        <v>1517</v>
      </c>
    </row>
    <row r="191" spans="1:4" s="174" customFormat="1" ht="12.75">
      <c r="A191" s="203" t="s">
        <v>1201</v>
      </c>
      <c r="B191" s="204" t="s">
        <v>2611</v>
      </c>
      <c r="C191" s="204" t="s">
        <v>1202</v>
      </c>
      <c r="D191" s="205" t="s">
        <v>1202</v>
      </c>
    </row>
    <row r="192" spans="1:4" s="174" customFormat="1" ht="12.75">
      <c r="A192" s="203" t="s">
        <v>2717</v>
      </c>
      <c r="B192" s="204" t="s">
        <v>2611</v>
      </c>
      <c r="C192" s="204" t="s">
        <v>2718</v>
      </c>
      <c r="D192" s="205" t="s">
        <v>2718</v>
      </c>
    </row>
    <row r="193" spans="1:4" s="174" customFormat="1" ht="12.75">
      <c r="A193" s="203" t="s">
        <v>1203</v>
      </c>
      <c r="B193" s="204" t="s">
        <v>2611</v>
      </c>
      <c r="C193" s="204" t="s">
        <v>1518</v>
      </c>
      <c r="D193" s="205" t="s">
        <v>1518</v>
      </c>
    </row>
    <row r="194" spans="1:4" s="174" customFormat="1" ht="12.75">
      <c r="A194" s="203" t="s">
        <v>1204</v>
      </c>
      <c r="B194" s="204" t="s">
        <v>2611</v>
      </c>
      <c r="C194" s="204" t="s">
        <v>1518</v>
      </c>
      <c r="D194" s="205" t="s">
        <v>1205</v>
      </c>
    </row>
    <row r="195" spans="1:4" s="174" customFormat="1" ht="12.75">
      <c r="A195" s="203" t="s">
        <v>1206</v>
      </c>
      <c r="B195" s="204" t="s">
        <v>2611</v>
      </c>
      <c r="C195" s="204" t="s">
        <v>238</v>
      </c>
      <c r="D195" s="205" t="s">
        <v>238</v>
      </c>
    </row>
    <row r="196" spans="1:4" s="174" customFormat="1" ht="12.75">
      <c r="A196" s="203" t="s">
        <v>1207</v>
      </c>
      <c r="B196" s="204" t="s">
        <v>1208</v>
      </c>
      <c r="C196" s="204" t="s">
        <v>1209</v>
      </c>
      <c r="D196" s="204" t="s">
        <v>1209</v>
      </c>
    </row>
    <row r="197" spans="1:4" s="174" customFormat="1" ht="12.75">
      <c r="A197" s="203" t="s">
        <v>1210</v>
      </c>
      <c r="B197" s="204" t="s">
        <v>1208</v>
      </c>
      <c r="C197" s="204" t="s">
        <v>1209</v>
      </c>
      <c r="D197" s="205" t="s">
        <v>1211</v>
      </c>
    </row>
    <row r="198" spans="1:4" s="174" customFormat="1" ht="12.75">
      <c r="A198" s="203" t="s">
        <v>1212</v>
      </c>
      <c r="B198" s="204" t="s">
        <v>1208</v>
      </c>
      <c r="C198" s="204" t="s">
        <v>1209</v>
      </c>
      <c r="D198" s="205" t="s">
        <v>1213</v>
      </c>
    </row>
    <row r="199" spans="1:4" s="174" customFormat="1" ht="12.75">
      <c r="A199" s="203" t="s">
        <v>2513</v>
      </c>
      <c r="B199" s="204" t="s">
        <v>1208</v>
      </c>
      <c r="C199" s="204" t="s">
        <v>1209</v>
      </c>
      <c r="D199" s="205" t="s">
        <v>2614</v>
      </c>
    </row>
    <row r="200" spans="1:4" s="174" customFormat="1" ht="12.75">
      <c r="A200" s="203" t="s">
        <v>1214</v>
      </c>
      <c r="B200" s="204" t="s">
        <v>1208</v>
      </c>
      <c r="C200" s="204" t="s">
        <v>1215</v>
      </c>
      <c r="D200" s="205" t="s">
        <v>1215</v>
      </c>
    </row>
    <row r="201" spans="1:4" s="174" customFormat="1" ht="12.75">
      <c r="A201" s="203" t="s">
        <v>1216</v>
      </c>
      <c r="B201" s="204" t="s">
        <v>1208</v>
      </c>
      <c r="C201" s="204" t="s">
        <v>2615</v>
      </c>
      <c r="D201" s="205" t="s">
        <v>2615</v>
      </c>
    </row>
    <row r="202" spans="1:4" s="174" customFormat="1" ht="12.75">
      <c r="A202" s="203" t="s">
        <v>1217</v>
      </c>
      <c r="B202" s="204" t="s">
        <v>1208</v>
      </c>
      <c r="C202" s="204" t="s">
        <v>1218</v>
      </c>
      <c r="D202" s="205" t="s">
        <v>1218</v>
      </c>
    </row>
    <row r="203" spans="1:4" s="174" customFormat="1" ht="12.75">
      <c r="A203" s="203" t="s">
        <v>1219</v>
      </c>
      <c r="B203" s="204" t="s">
        <v>1208</v>
      </c>
      <c r="C203" s="204" t="s">
        <v>1220</v>
      </c>
      <c r="D203" s="205" t="s">
        <v>1220</v>
      </c>
    </row>
    <row r="204" spans="1:4" s="174" customFormat="1" ht="12.75">
      <c r="A204" s="203" t="s">
        <v>1221</v>
      </c>
      <c r="B204" s="204" t="s">
        <v>1208</v>
      </c>
      <c r="C204" s="204" t="s">
        <v>1220</v>
      </c>
      <c r="D204" s="205" t="s">
        <v>1222</v>
      </c>
    </row>
    <row r="205" spans="1:4" s="174" customFormat="1" ht="12.75">
      <c r="A205" s="203" t="s">
        <v>1223</v>
      </c>
      <c r="B205" s="204" t="s">
        <v>1208</v>
      </c>
      <c r="C205" s="204" t="s">
        <v>1224</v>
      </c>
      <c r="D205" s="204" t="s">
        <v>1224</v>
      </c>
    </row>
    <row r="206" spans="1:4" s="174" customFormat="1" ht="12.75">
      <c r="A206" s="203" t="s">
        <v>1225</v>
      </c>
      <c r="B206" s="204" t="s">
        <v>1208</v>
      </c>
      <c r="C206" s="204" t="s">
        <v>2551</v>
      </c>
      <c r="D206" s="205" t="s">
        <v>2551</v>
      </c>
    </row>
    <row r="207" spans="1:4" s="174" customFormat="1" ht="12.75">
      <c r="A207" s="203" t="s">
        <v>1226</v>
      </c>
      <c r="B207" s="204" t="s">
        <v>1208</v>
      </c>
      <c r="C207" s="204" t="s">
        <v>2552</v>
      </c>
      <c r="D207" s="205" t="s">
        <v>2552</v>
      </c>
    </row>
    <row r="208" spans="1:4" s="174" customFormat="1" ht="12.75">
      <c r="A208" s="203" t="s">
        <v>1227</v>
      </c>
      <c r="B208" s="204" t="s">
        <v>1208</v>
      </c>
      <c r="C208" s="204" t="s">
        <v>1228</v>
      </c>
      <c r="D208" s="204" t="s">
        <v>1228</v>
      </c>
    </row>
    <row r="209" spans="1:4" s="174" customFormat="1" ht="12.75">
      <c r="A209" s="203" t="s">
        <v>1229</v>
      </c>
      <c r="B209" s="204" t="s">
        <v>1208</v>
      </c>
      <c r="C209" s="204" t="s">
        <v>1230</v>
      </c>
      <c r="D209" s="205" t="s">
        <v>1230</v>
      </c>
    </row>
    <row r="210" spans="1:4" s="174" customFormat="1" ht="12.75">
      <c r="A210" s="203" t="s">
        <v>1231</v>
      </c>
      <c r="B210" s="204" t="s">
        <v>1208</v>
      </c>
      <c r="C210" s="204" t="s">
        <v>1232</v>
      </c>
      <c r="D210" s="205" t="s">
        <v>1232</v>
      </c>
    </row>
    <row r="211" spans="1:4" s="174" customFormat="1" ht="12.75">
      <c r="A211" s="203" t="s">
        <v>1233</v>
      </c>
      <c r="B211" s="204" t="s">
        <v>1208</v>
      </c>
      <c r="C211" s="204" t="s">
        <v>1519</v>
      </c>
      <c r="D211" s="205" t="s">
        <v>1519</v>
      </c>
    </row>
    <row r="212" spans="1:4" s="174" customFormat="1" ht="12.75">
      <c r="A212" s="203" t="s">
        <v>1234</v>
      </c>
      <c r="B212" s="204" t="s">
        <v>1208</v>
      </c>
      <c r="C212" s="204" t="s">
        <v>1235</v>
      </c>
      <c r="D212" s="205" t="s">
        <v>1235</v>
      </c>
    </row>
    <row r="213" spans="1:4" s="174" customFormat="1" ht="12.75">
      <c r="A213" s="203" t="s">
        <v>139</v>
      </c>
      <c r="B213" s="204" t="s">
        <v>1208</v>
      </c>
      <c r="C213" s="204" t="s">
        <v>1236</v>
      </c>
      <c r="D213" s="205" t="s">
        <v>1236</v>
      </c>
    </row>
    <row r="214" spans="1:4" s="174" customFormat="1" ht="12.75">
      <c r="A214" s="203" t="s">
        <v>1237</v>
      </c>
      <c r="B214" s="204" t="s">
        <v>1208</v>
      </c>
      <c r="C214" s="204" t="s">
        <v>2616</v>
      </c>
      <c r="D214" s="205" t="s">
        <v>2616</v>
      </c>
    </row>
    <row r="215" spans="1:4" s="174" customFormat="1" ht="12.75">
      <c r="A215" s="203" t="s">
        <v>1238</v>
      </c>
      <c r="B215" s="204" t="s">
        <v>1208</v>
      </c>
      <c r="C215" s="204" t="s">
        <v>1239</v>
      </c>
      <c r="D215" s="205" t="s">
        <v>1239</v>
      </c>
    </row>
    <row r="216" spans="1:4" s="174" customFormat="1" ht="12.75">
      <c r="A216" s="203" t="s">
        <v>1240</v>
      </c>
      <c r="B216" s="204" t="s">
        <v>1208</v>
      </c>
      <c r="C216" s="204" t="s">
        <v>1241</v>
      </c>
      <c r="D216" s="205" t="s">
        <v>1241</v>
      </c>
    </row>
    <row r="217" spans="1:4" s="174" customFormat="1" ht="12.75">
      <c r="A217" s="203" t="s">
        <v>1242</v>
      </c>
      <c r="B217" s="204" t="s">
        <v>1208</v>
      </c>
      <c r="C217" s="204" t="s">
        <v>1243</v>
      </c>
      <c r="D217" s="205" t="s">
        <v>1243</v>
      </c>
    </row>
    <row r="218" spans="1:4" s="174" customFormat="1" ht="12.75">
      <c r="A218" s="203" t="s">
        <v>1244</v>
      </c>
      <c r="B218" s="204" t="s">
        <v>1208</v>
      </c>
      <c r="C218" s="204" t="s">
        <v>1245</v>
      </c>
      <c r="D218" s="205" t="s">
        <v>1245</v>
      </c>
    </row>
    <row r="219" spans="1:4" s="174" customFormat="1" ht="12.75">
      <c r="A219" s="203" t="s">
        <v>1246</v>
      </c>
      <c r="B219" s="204" t="s">
        <v>1208</v>
      </c>
      <c r="C219" s="204" t="s">
        <v>2617</v>
      </c>
      <c r="D219" s="205" t="s">
        <v>2617</v>
      </c>
    </row>
    <row r="220" spans="1:4" s="174" customFormat="1" ht="12.75">
      <c r="A220" s="203" t="s">
        <v>1247</v>
      </c>
      <c r="B220" s="204" t="s">
        <v>1208</v>
      </c>
      <c r="C220" s="204" t="s">
        <v>1248</v>
      </c>
      <c r="D220" s="205" t="s">
        <v>1248</v>
      </c>
    </row>
    <row r="221" spans="1:4" s="174" customFormat="1" ht="12.75">
      <c r="A221" s="203" t="s">
        <v>1249</v>
      </c>
      <c r="B221" s="204" t="s">
        <v>1208</v>
      </c>
      <c r="C221" s="204" t="s">
        <v>1250</v>
      </c>
      <c r="D221" s="205" t="s">
        <v>1250</v>
      </c>
    </row>
    <row r="222" spans="1:4" s="174" customFormat="1" ht="12.75">
      <c r="A222" s="203" t="s">
        <v>1251</v>
      </c>
      <c r="B222" s="204" t="s">
        <v>1208</v>
      </c>
      <c r="C222" s="204" t="s">
        <v>1252</v>
      </c>
      <c r="D222" s="205" t="s">
        <v>1252</v>
      </c>
    </row>
    <row r="223" spans="1:4" s="174" customFormat="1" ht="12.75">
      <c r="A223" s="203" t="s">
        <v>1253</v>
      </c>
      <c r="B223" s="204" t="s">
        <v>1208</v>
      </c>
      <c r="C223" s="204" t="s">
        <v>2618</v>
      </c>
      <c r="D223" s="205" t="s">
        <v>2618</v>
      </c>
    </row>
    <row r="224" spans="1:4" s="174" customFormat="1" ht="12.75">
      <c r="A224" s="203" t="s">
        <v>1254</v>
      </c>
      <c r="B224" s="204" t="s">
        <v>1208</v>
      </c>
      <c r="C224" s="204" t="s">
        <v>1255</v>
      </c>
      <c r="D224" s="205" t="s">
        <v>1255</v>
      </c>
    </row>
    <row r="225" spans="1:4" s="174" customFormat="1" ht="12.75">
      <c r="A225" s="203" t="s">
        <v>1256</v>
      </c>
      <c r="B225" s="204" t="s">
        <v>1208</v>
      </c>
      <c r="C225" s="204" t="s">
        <v>1257</v>
      </c>
      <c r="D225" s="205" t="s">
        <v>1257</v>
      </c>
    </row>
    <row r="226" spans="1:4" s="174" customFormat="1" ht="12.75">
      <c r="A226" s="203" t="s">
        <v>1258</v>
      </c>
      <c r="B226" s="204" t="s">
        <v>1208</v>
      </c>
      <c r="C226" s="204" t="s">
        <v>2553</v>
      </c>
      <c r="D226" s="205" t="s">
        <v>2553</v>
      </c>
    </row>
    <row r="227" spans="1:4" s="174" customFormat="1" ht="12.75">
      <c r="A227" s="203" t="s">
        <v>1259</v>
      </c>
      <c r="B227" s="204" t="s">
        <v>1208</v>
      </c>
      <c r="C227" s="204" t="s">
        <v>1260</v>
      </c>
      <c r="D227" s="205" t="s">
        <v>1260</v>
      </c>
    </row>
    <row r="228" spans="1:4" s="174" customFormat="1" ht="12.75">
      <c r="A228" s="203" t="s">
        <v>1261</v>
      </c>
      <c r="B228" s="204" t="s">
        <v>1208</v>
      </c>
      <c r="C228" s="204" t="s">
        <v>1262</v>
      </c>
      <c r="D228" s="205" t="s">
        <v>1262</v>
      </c>
    </row>
    <row r="229" spans="1:4" s="174" customFormat="1" ht="12.75">
      <c r="A229" s="203" t="s">
        <v>1263</v>
      </c>
      <c r="B229" s="204" t="s">
        <v>1208</v>
      </c>
      <c r="C229" s="204" t="s">
        <v>1264</v>
      </c>
      <c r="D229" s="205" t="s">
        <v>1264</v>
      </c>
    </row>
    <row r="230" spans="1:4" s="174" customFormat="1" ht="12.75">
      <c r="A230" s="203" t="s">
        <v>1265</v>
      </c>
      <c r="B230" s="204" t="s">
        <v>1208</v>
      </c>
      <c r="C230" s="204" t="s">
        <v>1266</v>
      </c>
      <c r="D230" s="205" t="s">
        <v>1266</v>
      </c>
    </row>
    <row r="231" spans="1:4" s="174" customFormat="1" ht="12.75">
      <c r="A231" s="203" t="s">
        <v>1267</v>
      </c>
      <c r="B231" s="204" t="s">
        <v>1208</v>
      </c>
      <c r="C231" s="204" t="s">
        <v>1268</v>
      </c>
      <c r="D231" s="205" t="s">
        <v>1268</v>
      </c>
    </row>
    <row r="232" spans="1:4" s="174" customFormat="1" ht="12.75">
      <c r="A232" s="203" t="s">
        <v>1269</v>
      </c>
      <c r="B232" s="204" t="s">
        <v>1208</v>
      </c>
      <c r="C232" s="204" t="s">
        <v>1270</v>
      </c>
      <c r="D232" s="205" t="s">
        <v>1270</v>
      </c>
    </row>
    <row r="233" spans="1:4" s="174" customFormat="1" ht="12.75">
      <c r="A233" s="203" t="s">
        <v>1271</v>
      </c>
      <c r="B233" s="204" t="s">
        <v>1208</v>
      </c>
      <c r="C233" s="204" t="s">
        <v>2619</v>
      </c>
      <c r="D233" s="205" t="s">
        <v>2619</v>
      </c>
    </row>
    <row r="234" spans="1:4" s="174" customFormat="1" ht="12.75">
      <c r="A234" s="203" t="s">
        <v>1272</v>
      </c>
      <c r="B234" s="204" t="s">
        <v>1208</v>
      </c>
      <c r="C234" s="204" t="s">
        <v>1273</v>
      </c>
      <c r="D234" s="205" t="s">
        <v>1273</v>
      </c>
    </row>
    <row r="235" spans="1:4" s="174" customFormat="1" ht="12.75">
      <c r="A235" s="203" t="s">
        <v>1274</v>
      </c>
      <c r="B235" s="204" t="s">
        <v>1208</v>
      </c>
      <c r="C235" s="204" t="s">
        <v>2620</v>
      </c>
      <c r="D235" s="205" t="s">
        <v>2620</v>
      </c>
    </row>
    <row r="236" spans="1:4" s="174" customFormat="1" ht="12.75">
      <c r="A236" s="203" t="s">
        <v>1275</v>
      </c>
      <c r="B236" s="204" t="s">
        <v>1208</v>
      </c>
      <c r="C236" s="204" t="s">
        <v>1276</v>
      </c>
      <c r="D236" s="205" t="s">
        <v>1276</v>
      </c>
    </row>
    <row r="237" spans="1:4" s="174" customFormat="1" ht="12.75">
      <c r="A237" s="203" t="s">
        <v>1277</v>
      </c>
      <c r="B237" s="204" t="s">
        <v>1208</v>
      </c>
      <c r="C237" s="204" t="s">
        <v>1278</v>
      </c>
      <c r="D237" s="205" t="s">
        <v>1278</v>
      </c>
    </row>
    <row r="238" spans="1:4" s="174" customFormat="1" ht="12.75">
      <c r="A238" s="203" t="s">
        <v>1279</v>
      </c>
      <c r="B238" s="204" t="s">
        <v>1280</v>
      </c>
      <c r="C238" s="204" t="s">
        <v>2580</v>
      </c>
      <c r="D238" s="205" t="s">
        <v>2580</v>
      </c>
    </row>
    <row r="239" spans="1:4" s="174" customFormat="1" ht="12.75">
      <c r="A239" s="203" t="s">
        <v>1281</v>
      </c>
      <c r="B239" s="204" t="s">
        <v>1280</v>
      </c>
      <c r="C239" s="204" t="s">
        <v>2580</v>
      </c>
      <c r="D239" s="205" t="s">
        <v>1282</v>
      </c>
    </row>
    <row r="240" spans="1:4" s="174" customFormat="1" ht="12.75">
      <c r="A240" s="203" t="s">
        <v>1283</v>
      </c>
      <c r="B240" s="204" t="s">
        <v>1280</v>
      </c>
      <c r="C240" s="204" t="s">
        <v>1284</v>
      </c>
      <c r="D240" s="205" t="s">
        <v>1284</v>
      </c>
    </row>
    <row r="241" spans="1:4" s="174" customFormat="1" ht="12.75">
      <c r="A241" s="203" t="s">
        <v>1285</v>
      </c>
      <c r="B241" s="204" t="s">
        <v>1280</v>
      </c>
      <c r="C241" s="204" t="s">
        <v>1286</v>
      </c>
      <c r="D241" s="205" t="s">
        <v>1286</v>
      </c>
    </row>
    <row r="242" spans="1:4" s="174" customFormat="1" ht="12.75">
      <c r="A242" s="207" t="s">
        <v>2700</v>
      </c>
      <c r="B242" s="208" t="s">
        <v>1280</v>
      </c>
      <c r="C242" s="210" t="s">
        <v>2701</v>
      </c>
      <c r="D242" s="210" t="s">
        <v>2702</v>
      </c>
    </row>
    <row r="243" spans="1:4" s="174" customFormat="1" ht="12.75">
      <c r="A243" s="207" t="s">
        <v>2703</v>
      </c>
      <c r="B243" s="208" t="s">
        <v>1280</v>
      </c>
      <c r="C243" s="210" t="s">
        <v>2704</v>
      </c>
      <c r="D243" s="210" t="s">
        <v>2705</v>
      </c>
    </row>
    <row r="244" spans="1:4" s="174" customFormat="1" ht="12.75">
      <c r="A244" s="207" t="s">
        <v>2706</v>
      </c>
      <c r="B244" s="208" t="s">
        <v>1280</v>
      </c>
      <c r="C244" s="210" t="s">
        <v>2707</v>
      </c>
      <c r="D244" s="210" t="s">
        <v>2708</v>
      </c>
    </row>
    <row r="245" spans="1:4" s="174" customFormat="1" ht="12.75">
      <c r="A245" s="207" t="s">
        <v>2709</v>
      </c>
      <c r="B245" s="208" t="s">
        <v>1280</v>
      </c>
      <c r="C245" s="210" t="s">
        <v>2710</v>
      </c>
      <c r="D245" s="210" t="s">
        <v>2711</v>
      </c>
    </row>
    <row r="246" spans="1:4" s="174" customFormat="1" ht="12.75">
      <c r="A246" s="207" t="s">
        <v>2712</v>
      </c>
      <c r="B246" s="208" t="s">
        <v>1280</v>
      </c>
      <c r="C246" s="210" t="s">
        <v>2713</v>
      </c>
      <c r="D246" s="210" t="s">
        <v>2714</v>
      </c>
    </row>
    <row r="247" spans="1:4" s="174" customFormat="1" ht="12.75">
      <c r="A247" s="203" t="s">
        <v>1287</v>
      </c>
      <c r="B247" s="204" t="s">
        <v>1280</v>
      </c>
      <c r="C247" s="204" t="s">
        <v>1286</v>
      </c>
      <c r="D247" s="205" t="s">
        <v>1288</v>
      </c>
    </row>
    <row r="248" spans="1:4" s="174" customFormat="1" ht="12.75">
      <c r="A248" s="203" t="s">
        <v>1289</v>
      </c>
      <c r="B248" s="204" t="s">
        <v>1280</v>
      </c>
      <c r="C248" s="204" t="s">
        <v>1286</v>
      </c>
      <c r="D248" s="205" t="s">
        <v>1290</v>
      </c>
    </row>
    <row r="249" spans="1:4" s="174" customFormat="1" ht="12.75">
      <c r="A249" s="203" t="s">
        <v>1291</v>
      </c>
      <c r="B249" s="204" t="s">
        <v>1280</v>
      </c>
      <c r="C249" s="204" t="s">
        <v>1286</v>
      </c>
      <c r="D249" s="205" t="s">
        <v>1292</v>
      </c>
    </row>
    <row r="250" spans="1:4" s="174" customFormat="1" ht="12.75">
      <c r="A250" s="203" t="s">
        <v>1293</v>
      </c>
      <c r="B250" s="204" t="s">
        <v>1294</v>
      </c>
      <c r="C250" s="204" t="s">
        <v>1295</v>
      </c>
      <c r="D250" s="205" t="s">
        <v>1295</v>
      </c>
    </row>
    <row r="251" spans="1:4" s="174" customFormat="1" ht="12.75">
      <c r="A251" s="203" t="s">
        <v>1296</v>
      </c>
      <c r="B251" s="204" t="s">
        <v>1294</v>
      </c>
      <c r="C251" s="204" t="s">
        <v>1295</v>
      </c>
      <c r="D251" s="205" t="s">
        <v>2463</v>
      </c>
    </row>
    <row r="252" spans="1:4" s="174" customFormat="1" ht="12.75">
      <c r="A252" s="203" t="s">
        <v>1297</v>
      </c>
      <c r="B252" s="204" t="s">
        <v>1294</v>
      </c>
      <c r="C252" s="204" t="s">
        <v>1295</v>
      </c>
      <c r="D252" s="205" t="s">
        <v>1298</v>
      </c>
    </row>
    <row r="253" spans="1:4" s="174" customFormat="1" ht="12.75">
      <c r="A253" s="203" t="s">
        <v>2621</v>
      </c>
      <c r="B253" s="204" t="s">
        <v>1294</v>
      </c>
      <c r="C253" s="204" t="s">
        <v>1295</v>
      </c>
      <c r="D253" s="205" t="s">
        <v>2622</v>
      </c>
    </row>
    <row r="254" spans="1:4" s="174" customFormat="1" ht="12.75">
      <c r="A254" s="203" t="s">
        <v>1299</v>
      </c>
      <c r="B254" s="204" t="s">
        <v>1294</v>
      </c>
      <c r="C254" s="204" t="s">
        <v>1300</v>
      </c>
      <c r="D254" s="205" t="s">
        <v>1300</v>
      </c>
    </row>
    <row r="255" spans="1:4" s="174" customFormat="1" ht="12.75">
      <c r="A255" s="203" t="s">
        <v>1301</v>
      </c>
      <c r="B255" s="204" t="s">
        <v>1294</v>
      </c>
      <c r="C255" s="204" t="s">
        <v>2469</v>
      </c>
      <c r="D255" s="205" t="s">
        <v>2469</v>
      </c>
    </row>
    <row r="256" spans="1:4" s="174" customFormat="1" ht="12.75">
      <c r="A256" s="203" t="s">
        <v>1302</v>
      </c>
      <c r="B256" s="204" t="s">
        <v>1294</v>
      </c>
      <c r="C256" s="204" t="s">
        <v>2470</v>
      </c>
      <c r="D256" s="205" t="s">
        <v>2470</v>
      </c>
    </row>
    <row r="257" spans="1:4" s="174" customFormat="1" ht="12.75">
      <c r="A257" s="203" t="s">
        <v>1303</v>
      </c>
      <c r="B257" s="204" t="s">
        <v>1294</v>
      </c>
      <c r="C257" s="204" t="s">
        <v>2471</v>
      </c>
      <c r="D257" s="205" t="s">
        <v>2471</v>
      </c>
    </row>
    <row r="258" spans="1:4" s="174" customFormat="1" ht="12.75">
      <c r="A258" s="203" t="s">
        <v>1304</v>
      </c>
      <c r="B258" s="204" t="s">
        <v>1294</v>
      </c>
      <c r="C258" s="204" t="s">
        <v>2472</v>
      </c>
      <c r="D258" s="205" t="s">
        <v>2472</v>
      </c>
    </row>
    <row r="259" spans="1:4" s="174" customFormat="1" ht="12.75">
      <c r="A259" s="203" t="s">
        <v>1305</v>
      </c>
      <c r="B259" s="204" t="s">
        <v>1294</v>
      </c>
      <c r="C259" s="204" t="s">
        <v>2473</v>
      </c>
      <c r="D259" s="205" t="s">
        <v>2473</v>
      </c>
    </row>
    <row r="260" spans="1:4" s="174" customFormat="1" ht="12.75">
      <c r="A260" s="203" t="s">
        <v>1306</v>
      </c>
      <c r="B260" s="204" t="s">
        <v>1294</v>
      </c>
      <c r="C260" s="204" t="s">
        <v>2474</v>
      </c>
      <c r="D260" s="205" t="s">
        <v>2474</v>
      </c>
    </row>
    <row r="261" spans="1:4" s="174" customFormat="1" ht="12.75">
      <c r="A261" s="203" t="s">
        <v>1307</v>
      </c>
      <c r="B261" s="204" t="s">
        <v>1294</v>
      </c>
      <c r="C261" s="204" t="s">
        <v>2475</v>
      </c>
      <c r="D261" s="205" t="s">
        <v>2475</v>
      </c>
    </row>
    <row r="262" spans="1:4" s="174" customFormat="1" ht="12.75">
      <c r="A262" s="203" t="s">
        <v>1308</v>
      </c>
      <c r="B262" s="204" t="s">
        <v>1294</v>
      </c>
      <c r="C262" s="204" t="s">
        <v>2476</v>
      </c>
      <c r="D262" s="205" t="s">
        <v>2476</v>
      </c>
    </row>
    <row r="263" spans="1:4" s="174" customFormat="1" ht="12.75">
      <c r="A263" s="203" t="s">
        <v>1309</v>
      </c>
      <c r="B263" s="204" t="s">
        <v>1294</v>
      </c>
      <c r="C263" s="204" t="s">
        <v>2477</v>
      </c>
      <c r="D263" s="205" t="s">
        <v>2477</v>
      </c>
    </row>
    <row r="264" spans="1:4" s="174" customFormat="1" ht="12.75">
      <c r="A264" s="203" t="s">
        <v>1310</v>
      </c>
      <c r="B264" s="204" t="s">
        <v>1294</v>
      </c>
      <c r="C264" s="204" t="s">
        <v>2478</v>
      </c>
      <c r="D264" s="205" t="s">
        <v>2478</v>
      </c>
    </row>
    <row r="265" spans="1:4" s="174" customFormat="1" ht="12.75">
      <c r="A265" s="203" t="s">
        <v>1311</v>
      </c>
      <c r="B265" s="204" t="s">
        <v>1294</v>
      </c>
      <c r="C265" s="204" t="s">
        <v>2623</v>
      </c>
      <c r="D265" s="205" t="s">
        <v>2623</v>
      </c>
    </row>
    <row r="266" spans="1:4" s="174" customFormat="1" ht="12.75">
      <c r="A266" s="203" t="s">
        <v>1312</v>
      </c>
      <c r="B266" s="204" t="s">
        <v>1294</v>
      </c>
      <c r="C266" s="204" t="s">
        <v>2624</v>
      </c>
      <c r="D266" s="205" t="s">
        <v>2624</v>
      </c>
    </row>
    <row r="267" spans="1:4" s="174" customFormat="1" ht="12.75">
      <c r="A267" s="203" t="s">
        <v>1313</v>
      </c>
      <c r="B267" s="204" t="s">
        <v>1294</v>
      </c>
      <c r="C267" s="204" t="s">
        <v>2479</v>
      </c>
      <c r="D267" s="205" t="s">
        <v>2479</v>
      </c>
    </row>
    <row r="268" spans="1:4" s="174" customFormat="1" ht="12.75">
      <c r="A268" s="203" t="s">
        <v>1314</v>
      </c>
      <c r="B268" s="204" t="s">
        <v>1294</v>
      </c>
      <c r="C268" s="204" t="s">
        <v>2480</v>
      </c>
      <c r="D268" s="205" t="s">
        <v>2480</v>
      </c>
    </row>
    <row r="269" spans="1:4" s="174" customFormat="1" ht="12.75">
      <c r="A269" s="203" t="s">
        <v>1315</v>
      </c>
      <c r="B269" s="204" t="s">
        <v>1294</v>
      </c>
      <c r="C269" s="204" t="s">
        <v>2481</v>
      </c>
      <c r="D269" s="205" t="s">
        <v>2481</v>
      </c>
    </row>
    <row r="270" spans="1:4" s="174" customFormat="1" ht="12.75">
      <c r="A270" s="203" t="s">
        <v>2464</v>
      </c>
      <c r="B270" s="204" t="s">
        <v>1294</v>
      </c>
      <c r="C270" s="204" t="s">
        <v>2625</v>
      </c>
      <c r="D270" s="205" t="s">
        <v>2625</v>
      </c>
    </row>
    <row r="271" spans="1:4" s="174" customFormat="1" ht="12.75">
      <c r="A271" s="203" t="s">
        <v>1316</v>
      </c>
      <c r="B271" s="204" t="s">
        <v>1317</v>
      </c>
      <c r="C271" s="204" t="s">
        <v>1318</v>
      </c>
      <c r="D271" s="205" t="s">
        <v>1318</v>
      </c>
    </row>
    <row r="272" spans="1:4" s="174" customFormat="1" ht="12.75">
      <c r="A272" s="203" t="s">
        <v>1319</v>
      </c>
      <c r="B272" s="204" t="s">
        <v>1317</v>
      </c>
      <c r="C272" s="204" t="s">
        <v>1318</v>
      </c>
      <c r="D272" s="205" t="s">
        <v>2626</v>
      </c>
    </row>
    <row r="273" spans="1:4" s="174" customFormat="1" ht="12.75">
      <c r="A273" s="203" t="s">
        <v>1320</v>
      </c>
      <c r="B273" s="204" t="s">
        <v>1317</v>
      </c>
      <c r="C273" s="204" t="s">
        <v>1318</v>
      </c>
      <c r="D273" s="205" t="s">
        <v>1321</v>
      </c>
    </row>
    <row r="274" spans="1:4" s="174" customFormat="1" ht="12.75">
      <c r="A274" s="203" t="s">
        <v>1322</v>
      </c>
      <c r="B274" s="204" t="s">
        <v>1317</v>
      </c>
      <c r="C274" s="204" t="s">
        <v>1318</v>
      </c>
      <c r="D274" s="205" t="s">
        <v>2627</v>
      </c>
    </row>
    <row r="275" spans="1:4" s="174" customFormat="1" ht="12.75">
      <c r="A275" s="203" t="s">
        <v>1323</v>
      </c>
      <c r="B275" s="204" t="s">
        <v>1317</v>
      </c>
      <c r="C275" s="204" t="s">
        <v>1318</v>
      </c>
      <c r="D275" s="205" t="s">
        <v>1490</v>
      </c>
    </row>
    <row r="276" spans="1:4" s="133" customFormat="1" ht="12.75">
      <c r="A276" s="203" t="s">
        <v>1324</v>
      </c>
      <c r="B276" s="204" t="s">
        <v>1317</v>
      </c>
      <c r="C276" s="204" t="s">
        <v>1318</v>
      </c>
      <c r="D276" s="205" t="s">
        <v>1325</v>
      </c>
    </row>
    <row r="277" spans="1:4" s="174" customFormat="1" ht="12.75">
      <c r="A277" s="203" t="s">
        <v>1326</v>
      </c>
      <c r="B277" s="204" t="s">
        <v>1317</v>
      </c>
      <c r="C277" s="204" t="s">
        <v>1318</v>
      </c>
      <c r="D277" s="205" t="s">
        <v>1327</v>
      </c>
    </row>
    <row r="278" spans="1:4" s="174" customFormat="1" ht="12.75">
      <c r="A278" s="203" t="s">
        <v>2628</v>
      </c>
      <c r="B278" s="204" t="s">
        <v>1317</v>
      </c>
      <c r="C278" s="204" t="s">
        <v>1318</v>
      </c>
      <c r="D278" s="205" t="s">
        <v>2629</v>
      </c>
    </row>
    <row r="279" spans="1:4" s="174" customFormat="1" ht="12.75">
      <c r="A279" s="203" t="s">
        <v>1328</v>
      </c>
      <c r="B279" s="204" t="s">
        <v>1317</v>
      </c>
      <c r="C279" s="204" t="s">
        <v>1329</v>
      </c>
      <c r="D279" s="205" t="s">
        <v>1329</v>
      </c>
    </row>
    <row r="280" spans="1:4" s="174" customFormat="1" ht="12.75">
      <c r="A280" s="203" t="s">
        <v>1330</v>
      </c>
      <c r="B280" s="204" t="s">
        <v>1317</v>
      </c>
      <c r="C280" s="204" t="s">
        <v>1331</v>
      </c>
      <c r="D280" s="205" t="s">
        <v>1331</v>
      </c>
    </row>
    <row r="281" spans="1:4" s="174" customFormat="1" ht="12.75">
      <c r="A281" s="203" t="s">
        <v>1332</v>
      </c>
      <c r="B281" s="204" t="s">
        <v>1333</v>
      </c>
      <c r="C281" s="204" t="s">
        <v>1334</v>
      </c>
      <c r="D281" s="205" t="s">
        <v>1334</v>
      </c>
    </row>
    <row r="282" spans="1:4" s="174" customFormat="1" ht="12.75">
      <c r="A282" s="203" t="s">
        <v>1335</v>
      </c>
      <c r="B282" s="204" t="s">
        <v>1333</v>
      </c>
      <c r="C282" s="204" t="s">
        <v>1336</v>
      </c>
      <c r="D282" s="205" t="s">
        <v>1336</v>
      </c>
    </row>
    <row r="283" spans="1:4" s="174" customFormat="1" ht="12.75">
      <c r="A283" s="203" t="s">
        <v>1462</v>
      </c>
      <c r="B283" s="204" t="s">
        <v>2630</v>
      </c>
      <c r="C283" s="204" t="s">
        <v>1460</v>
      </c>
      <c r="D283" s="205" t="s">
        <v>1460</v>
      </c>
    </row>
    <row r="284" spans="1:4" s="174" customFormat="1" ht="12.75">
      <c r="A284" s="203" t="s">
        <v>1491</v>
      </c>
      <c r="B284" s="204" t="s">
        <v>2630</v>
      </c>
      <c r="C284" s="204" t="s">
        <v>1460</v>
      </c>
      <c r="D284" s="205" t="s">
        <v>1492</v>
      </c>
    </row>
    <row r="285" spans="1:4" s="174" customFormat="1" ht="12.75">
      <c r="A285" s="203" t="s">
        <v>2631</v>
      </c>
      <c r="B285" s="204" t="s">
        <v>2630</v>
      </c>
      <c r="C285" s="204" t="s">
        <v>1460</v>
      </c>
      <c r="D285" s="205" t="s">
        <v>2632</v>
      </c>
    </row>
    <row r="286" spans="1:4" s="174" customFormat="1" ht="12.75">
      <c r="A286" s="203" t="s">
        <v>1338</v>
      </c>
      <c r="B286" s="204" t="s">
        <v>2630</v>
      </c>
      <c r="C286" s="204" t="s">
        <v>1520</v>
      </c>
      <c r="D286" s="205" t="s">
        <v>1520</v>
      </c>
    </row>
    <row r="287" spans="1:4" s="174" customFormat="1" ht="12.75">
      <c r="A287" s="203" t="s">
        <v>2528</v>
      </c>
      <c r="B287" s="204" t="s">
        <v>2630</v>
      </c>
      <c r="C287" s="204" t="s">
        <v>1520</v>
      </c>
      <c r="D287" s="205" t="s">
        <v>2633</v>
      </c>
    </row>
    <row r="288" spans="1:4" s="174" customFormat="1" ht="12.75">
      <c r="A288" s="203" t="s">
        <v>2529</v>
      </c>
      <c r="B288" s="204" t="s">
        <v>2630</v>
      </c>
      <c r="C288" s="204" t="s">
        <v>1520</v>
      </c>
      <c r="D288" s="205" t="s">
        <v>2634</v>
      </c>
    </row>
    <row r="289" spans="1:4" s="174" customFormat="1" ht="12.75">
      <c r="A289" s="203" t="s">
        <v>1339</v>
      </c>
      <c r="B289" s="204" t="s">
        <v>2630</v>
      </c>
      <c r="C289" s="204" t="s">
        <v>1340</v>
      </c>
      <c r="D289" s="205" t="s">
        <v>1340</v>
      </c>
    </row>
    <row r="290" spans="1:4" s="174" customFormat="1" ht="12.75">
      <c r="A290" s="203" t="s">
        <v>1341</v>
      </c>
      <c r="B290" s="204" t="s">
        <v>2630</v>
      </c>
      <c r="C290" s="204" t="s">
        <v>1342</v>
      </c>
      <c r="D290" s="205" t="s">
        <v>1342</v>
      </c>
    </row>
    <row r="291" spans="1:4" s="174" customFormat="1" ht="12.75">
      <c r="A291" s="203" t="s">
        <v>1343</v>
      </c>
      <c r="B291" s="204" t="s">
        <v>2630</v>
      </c>
      <c r="C291" s="204" t="s">
        <v>1344</v>
      </c>
      <c r="D291" s="205" t="s">
        <v>1344</v>
      </c>
    </row>
    <row r="292" spans="1:4" s="174" customFormat="1" ht="12.75">
      <c r="A292" s="203" t="s">
        <v>1345</v>
      </c>
      <c r="B292" s="204" t="s">
        <v>2630</v>
      </c>
      <c r="C292" s="204" t="s">
        <v>1346</v>
      </c>
      <c r="D292" s="205" t="s">
        <v>1346</v>
      </c>
    </row>
    <row r="293" spans="1:4" s="174" customFormat="1" ht="12.75">
      <c r="A293" s="203" t="s">
        <v>1463</v>
      </c>
      <c r="B293" s="204" t="s">
        <v>2630</v>
      </c>
      <c r="C293" s="204" t="s">
        <v>1459</v>
      </c>
      <c r="D293" s="205" t="s">
        <v>1459</v>
      </c>
    </row>
    <row r="294" spans="1:4" s="174" customFormat="1" ht="12.75">
      <c r="A294" s="203" t="s">
        <v>2384</v>
      </c>
      <c r="B294" s="204" t="s">
        <v>2630</v>
      </c>
      <c r="C294" s="204" t="s">
        <v>2465</v>
      </c>
      <c r="D294" s="205" t="s">
        <v>2465</v>
      </c>
    </row>
    <row r="295" spans="1:4" s="174" customFormat="1" ht="12.75">
      <c r="A295" s="203" t="s">
        <v>2385</v>
      </c>
      <c r="B295" s="204" t="s">
        <v>2630</v>
      </c>
      <c r="C295" s="204" t="s">
        <v>2465</v>
      </c>
      <c r="D295" s="205" t="s">
        <v>2635</v>
      </c>
    </row>
    <row r="296" spans="1:4" s="174" customFormat="1" ht="12.75">
      <c r="A296" s="203" t="s">
        <v>2520</v>
      </c>
      <c r="B296" s="204" t="s">
        <v>2630</v>
      </c>
      <c r="C296" s="204" t="s">
        <v>2521</v>
      </c>
      <c r="D296" s="205" t="s">
        <v>2521</v>
      </c>
    </row>
    <row r="297" spans="1:4" s="174" customFormat="1" ht="12.75">
      <c r="A297" s="203" t="s">
        <v>2530</v>
      </c>
      <c r="B297" s="204" t="s">
        <v>2630</v>
      </c>
      <c r="C297" s="204" t="s">
        <v>2521</v>
      </c>
      <c r="D297" s="205" t="s">
        <v>2636</v>
      </c>
    </row>
    <row r="298" spans="1:4" s="174" customFormat="1" ht="12.75">
      <c r="A298" s="203" t="s">
        <v>1347</v>
      </c>
      <c r="B298" s="204" t="s">
        <v>1348</v>
      </c>
      <c r="C298" s="204" t="s">
        <v>1349</v>
      </c>
      <c r="D298" s="205" t="s">
        <v>1349</v>
      </c>
    </row>
    <row r="299" spans="1:4" s="174" customFormat="1" ht="12.75">
      <c r="A299" s="203" t="s">
        <v>1440</v>
      </c>
      <c r="B299" s="204" t="s">
        <v>1348</v>
      </c>
      <c r="C299" s="204" t="s">
        <v>1349</v>
      </c>
      <c r="D299" s="205" t="s">
        <v>2366</v>
      </c>
    </row>
    <row r="300" spans="1:4" s="174" customFormat="1" ht="12.75">
      <c r="A300" s="203" t="s">
        <v>1478</v>
      </c>
      <c r="B300" s="204" t="s">
        <v>1348</v>
      </c>
      <c r="C300" s="204" t="s">
        <v>1349</v>
      </c>
      <c r="D300" s="205" t="s">
        <v>1039</v>
      </c>
    </row>
    <row r="301" spans="1:4" s="174" customFormat="1" ht="12.75">
      <c r="A301" s="203" t="s">
        <v>2637</v>
      </c>
      <c r="B301" s="204" t="s">
        <v>1348</v>
      </c>
      <c r="C301" s="204" t="s">
        <v>1349</v>
      </c>
      <c r="D301" s="205" t="s">
        <v>2638</v>
      </c>
    </row>
    <row r="302" spans="1:4" s="174" customFormat="1" ht="12.75">
      <c r="A302" s="203" t="s">
        <v>2639</v>
      </c>
      <c r="B302" s="204" t="s">
        <v>1348</v>
      </c>
      <c r="C302" s="204" t="s">
        <v>1349</v>
      </c>
      <c r="D302" s="205" t="s">
        <v>2640</v>
      </c>
    </row>
    <row r="303" spans="1:4" s="174" customFormat="1" ht="12.75">
      <c r="A303" s="203" t="s">
        <v>1350</v>
      </c>
      <c r="B303" s="204" t="s">
        <v>1351</v>
      </c>
      <c r="C303" s="204" t="s">
        <v>370</v>
      </c>
      <c r="D303" s="205" t="s">
        <v>370</v>
      </c>
    </row>
    <row r="304" spans="1:4" s="174" customFormat="1" ht="12.75">
      <c r="A304" s="203" t="s">
        <v>1352</v>
      </c>
      <c r="B304" s="204" t="s">
        <v>1353</v>
      </c>
      <c r="C304" s="204" t="s">
        <v>1354</v>
      </c>
      <c r="D304" s="205" t="s">
        <v>1354</v>
      </c>
    </row>
    <row r="305" spans="1:4" s="174" customFormat="1" ht="12.75">
      <c r="A305" s="203" t="s">
        <v>1355</v>
      </c>
      <c r="B305" s="204" t="s">
        <v>1353</v>
      </c>
      <c r="C305" s="204" t="s">
        <v>1354</v>
      </c>
      <c r="D305" s="205" t="s">
        <v>2641</v>
      </c>
    </row>
    <row r="306" spans="1:4" s="174" customFormat="1" ht="12.75">
      <c r="A306" s="203" t="s">
        <v>1356</v>
      </c>
      <c r="B306" s="204" t="s">
        <v>1353</v>
      </c>
      <c r="C306" s="204" t="s">
        <v>1354</v>
      </c>
      <c r="D306" s="205" t="s">
        <v>1357</v>
      </c>
    </row>
    <row r="307" spans="1:4" s="174" customFormat="1" ht="12.75">
      <c r="A307" s="203" t="s">
        <v>1494</v>
      </c>
      <c r="B307" s="204" t="s">
        <v>1353</v>
      </c>
      <c r="C307" s="204" t="s">
        <v>1354</v>
      </c>
      <c r="D307" s="205" t="s">
        <v>1495</v>
      </c>
    </row>
    <row r="308" spans="1:4" s="174" customFormat="1" ht="12.75">
      <c r="A308" s="203" t="s">
        <v>2560</v>
      </c>
      <c r="B308" s="204" t="s">
        <v>1353</v>
      </c>
      <c r="C308" s="204" t="s">
        <v>1354</v>
      </c>
      <c r="D308" s="205" t="s">
        <v>2561</v>
      </c>
    </row>
    <row r="309" spans="1:4" s="174" customFormat="1" ht="12.75">
      <c r="A309" s="203" t="s">
        <v>1358</v>
      </c>
      <c r="B309" s="204" t="s">
        <v>1353</v>
      </c>
      <c r="C309" s="204" t="s">
        <v>1359</v>
      </c>
      <c r="D309" s="205" t="s">
        <v>1359</v>
      </c>
    </row>
    <row r="310" spans="1:4" ht="12.75">
      <c r="A310" s="203" t="s">
        <v>1360</v>
      </c>
      <c r="B310" s="204" t="s">
        <v>1353</v>
      </c>
      <c r="C310" s="204" t="s">
        <v>1361</v>
      </c>
      <c r="D310" s="205" t="s">
        <v>1361</v>
      </c>
    </row>
    <row r="311" spans="1:4" ht="12.75">
      <c r="A311" s="203" t="s">
        <v>1362</v>
      </c>
      <c r="B311" s="204" t="s">
        <v>1353</v>
      </c>
      <c r="C311" s="204" t="s">
        <v>1363</v>
      </c>
      <c r="D311" s="205" t="s">
        <v>1363</v>
      </c>
    </row>
    <row r="312" spans="1:4" ht="12.75">
      <c r="A312" s="203" t="s">
        <v>1364</v>
      </c>
      <c r="B312" s="204" t="s">
        <v>1365</v>
      </c>
      <c r="C312" s="204" t="s">
        <v>1366</v>
      </c>
      <c r="D312" s="205" t="s">
        <v>1366</v>
      </c>
    </row>
    <row r="313" spans="1:4" ht="12.75">
      <c r="A313" s="203" t="s">
        <v>2564</v>
      </c>
      <c r="B313" s="204" t="s">
        <v>1365</v>
      </c>
      <c r="C313" s="204" t="s">
        <v>1366</v>
      </c>
      <c r="D313" s="205" t="s">
        <v>2565</v>
      </c>
    </row>
    <row r="314" spans="1:4" ht="12.75">
      <c r="A314" s="203" t="s">
        <v>1367</v>
      </c>
      <c r="B314" s="204" t="s">
        <v>1365</v>
      </c>
      <c r="C314" s="204" t="s">
        <v>1368</v>
      </c>
      <c r="D314" s="205" t="s">
        <v>1368</v>
      </c>
    </row>
    <row r="315" spans="1:4" ht="12.75">
      <c r="A315" s="203" t="s">
        <v>1369</v>
      </c>
      <c r="B315" s="204" t="s">
        <v>1365</v>
      </c>
      <c r="C315" s="204" t="s">
        <v>1370</v>
      </c>
      <c r="D315" s="205" t="s">
        <v>1370</v>
      </c>
    </row>
    <row r="316" spans="1:4" ht="12.75">
      <c r="A316" s="203" t="s">
        <v>2719</v>
      </c>
      <c r="B316" s="204" t="s">
        <v>1365</v>
      </c>
      <c r="C316" s="204" t="s">
        <v>2718</v>
      </c>
      <c r="D316" s="205" t="s">
        <v>2718</v>
      </c>
    </row>
    <row r="317" spans="1:4" ht="12.75">
      <c r="A317" s="203" t="s">
        <v>1496</v>
      </c>
      <c r="B317" s="204" t="s">
        <v>1497</v>
      </c>
      <c r="C317" s="204" t="s">
        <v>1498</v>
      </c>
      <c r="D317" s="205" t="s">
        <v>1498</v>
      </c>
    </row>
    <row r="318" spans="1:4" ht="12.75">
      <c r="A318" s="203" t="s">
        <v>1499</v>
      </c>
      <c r="B318" s="204" t="s">
        <v>1497</v>
      </c>
      <c r="C318" s="204" t="s">
        <v>1337</v>
      </c>
      <c r="D318" s="205" t="s">
        <v>1337</v>
      </c>
    </row>
    <row r="319" spans="1:4" ht="12.75">
      <c r="A319" s="203" t="s">
        <v>1500</v>
      </c>
      <c r="B319" s="204" t="s">
        <v>1497</v>
      </c>
      <c r="C319" s="204" t="s">
        <v>1337</v>
      </c>
      <c r="D319" s="205" t="s">
        <v>1521</v>
      </c>
    </row>
    <row r="320" spans="1:4" ht="12.75">
      <c r="A320" s="203" t="s">
        <v>2642</v>
      </c>
      <c r="B320" s="204" t="s">
        <v>1497</v>
      </c>
      <c r="C320" s="204" t="s">
        <v>1337</v>
      </c>
      <c r="D320" s="205" t="s">
        <v>2643</v>
      </c>
    </row>
    <row r="321" spans="1:4" ht="12.75">
      <c r="A321" s="203" t="s">
        <v>2644</v>
      </c>
      <c r="B321" s="204" t="s">
        <v>1497</v>
      </c>
      <c r="C321" s="204" t="s">
        <v>1337</v>
      </c>
      <c r="D321" s="205" t="s">
        <v>2645</v>
      </c>
    </row>
    <row r="322" spans="1:4" ht="12.75">
      <c r="A322" s="203" t="s">
        <v>2646</v>
      </c>
      <c r="B322" s="204" t="s">
        <v>1497</v>
      </c>
      <c r="C322" s="204" t="s">
        <v>1337</v>
      </c>
      <c r="D322" s="205" t="s">
        <v>2647</v>
      </c>
    </row>
    <row r="323" spans="1:4" ht="12.75">
      <c r="A323" s="203" t="s">
        <v>1544</v>
      </c>
      <c r="B323" s="204" t="s">
        <v>1545</v>
      </c>
      <c r="C323" s="204" t="s">
        <v>1546</v>
      </c>
      <c r="D323" s="204" t="s">
        <v>1546</v>
      </c>
    </row>
    <row r="324" spans="1:4" ht="12.75">
      <c r="A324" s="203" t="s">
        <v>2562</v>
      </c>
      <c r="B324" s="204" t="s">
        <v>1545</v>
      </c>
      <c r="C324" s="204" t="s">
        <v>1546</v>
      </c>
      <c r="D324" s="204" t="s">
        <v>2648</v>
      </c>
    </row>
    <row r="325" spans="1:4" ht="12.75">
      <c r="A325" s="203" t="s">
        <v>1547</v>
      </c>
      <c r="B325" s="204" t="s">
        <v>1545</v>
      </c>
      <c r="C325" s="204" t="s">
        <v>1553</v>
      </c>
      <c r="D325" s="204" t="s">
        <v>1553</v>
      </c>
    </row>
    <row r="326" spans="1:4" ht="12.75">
      <c r="A326" s="203" t="s">
        <v>1548</v>
      </c>
      <c r="B326" s="204" t="s">
        <v>1545</v>
      </c>
      <c r="C326" s="204" t="s">
        <v>1553</v>
      </c>
      <c r="D326" s="204" t="s">
        <v>1493</v>
      </c>
    </row>
    <row r="327" spans="1:4" ht="12.75">
      <c r="A327" s="203" t="s">
        <v>1549</v>
      </c>
      <c r="B327" s="204" t="s">
        <v>1545</v>
      </c>
      <c r="C327" s="204" t="s">
        <v>1553</v>
      </c>
      <c r="D327" s="204" t="s">
        <v>2649</v>
      </c>
    </row>
    <row r="328" spans="1:4" ht="12.75">
      <c r="A328" s="203" t="s">
        <v>1554</v>
      </c>
      <c r="B328" s="204" t="s">
        <v>991</v>
      </c>
      <c r="C328" s="204" t="s">
        <v>990</v>
      </c>
      <c r="D328" s="204" t="s">
        <v>990</v>
      </c>
    </row>
    <row r="329" spans="1:4" ht="12.75">
      <c r="A329" s="203" t="s">
        <v>2367</v>
      </c>
      <c r="B329" s="204" t="s">
        <v>2650</v>
      </c>
      <c r="C329" s="204" t="s">
        <v>2368</v>
      </c>
      <c r="D329" s="204" t="s">
        <v>2368</v>
      </c>
    </row>
    <row r="330" spans="1:4" ht="12.75">
      <c r="A330" s="203" t="s">
        <v>2369</v>
      </c>
      <c r="B330" s="204" t="s">
        <v>2650</v>
      </c>
      <c r="C330" s="204" t="s">
        <v>2368</v>
      </c>
      <c r="D330" s="204" t="s">
        <v>1083</v>
      </c>
    </row>
    <row r="331" spans="1:4" ht="12.75">
      <c r="A331" s="203" t="s">
        <v>2651</v>
      </c>
      <c r="B331" s="204" t="s">
        <v>2650</v>
      </c>
      <c r="C331" s="204" t="s">
        <v>2368</v>
      </c>
      <c r="D331" s="204" t="s">
        <v>2652</v>
      </c>
    </row>
    <row r="332" spans="1:4" ht="12.75">
      <c r="A332" s="203" t="s">
        <v>2653</v>
      </c>
      <c r="B332" s="204" t="s">
        <v>2650</v>
      </c>
      <c r="C332" s="204" t="s">
        <v>2368</v>
      </c>
      <c r="D332" s="204" t="s">
        <v>2654</v>
      </c>
    </row>
    <row r="333" spans="1:4" ht="12.75">
      <c r="A333" s="203" t="s">
        <v>2655</v>
      </c>
      <c r="B333" s="204" t="s">
        <v>2650</v>
      </c>
      <c r="C333" s="204" t="s">
        <v>2368</v>
      </c>
      <c r="D333" s="204" t="s">
        <v>2656</v>
      </c>
    </row>
    <row r="334" spans="1:4" ht="12.75">
      <c r="A334" s="203" t="s">
        <v>2370</v>
      </c>
      <c r="B334" s="204" t="s">
        <v>2650</v>
      </c>
      <c r="C334" s="204" t="s">
        <v>2371</v>
      </c>
      <c r="D334" s="204" t="s">
        <v>2371</v>
      </c>
    </row>
    <row r="335" spans="1:4" ht="12.75">
      <c r="A335" s="203" t="s">
        <v>2372</v>
      </c>
      <c r="B335" s="204" t="s">
        <v>2650</v>
      </c>
      <c r="C335" s="204" t="s">
        <v>2373</v>
      </c>
      <c r="D335" s="204" t="s">
        <v>2373</v>
      </c>
    </row>
    <row r="336" spans="1:4" ht="12.75">
      <c r="A336" s="203" t="s">
        <v>2495</v>
      </c>
      <c r="B336" s="204" t="s">
        <v>2650</v>
      </c>
      <c r="C336" s="204" t="s">
        <v>2373</v>
      </c>
      <c r="D336" s="204" t="s">
        <v>2657</v>
      </c>
    </row>
    <row r="337" spans="1:4" ht="12.75">
      <c r="A337" s="203" t="s">
        <v>2496</v>
      </c>
      <c r="B337" s="204" t="s">
        <v>2650</v>
      </c>
      <c r="C337" s="204" t="s">
        <v>2373</v>
      </c>
      <c r="D337" s="204" t="s">
        <v>2497</v>
      </c>
    </row>
    <row r="338" spans="1:4" ht="12.75">
      <c r="A338" s="203" t="s">
        <v>2531</v>
      </c>
      <c r="B338" s="204" t="s">
        <v>2650</v>
      </c>
      <c r="C338" s="204" t="s">
        <v>2373</v>
      </c>
      <c r="D338" s="204" t="s">
        <v>2658</v>
      </c>
    </row>
    <row r="339" spans="1:4" ht="12.75">
      <c r="A339" s="203" t="s">
        <v>2659</v>
      </c>
      <c r="B339" s="204" t="s">
        <v>2650</v>
      </c>
      <c r="C339" s="204" t="s">
        <v>2373</v>
      </c>
      <c r="D339" s="205" t="s">
        <v>2660</v>
      </c>
    </row>
    <row r="340" spans="1:4" ht="12.75">
      <c r="A340" s="203" t="s">
        <v>2498</v>
      </c>
      <c r="B340" s="204" t="s">
        <v>2499</v>
      </c>
      <c r="C340" s="204" t="s">
        <v>2532</v>
      </c>
      <c r="D340" s="205" t="s">
        <v>2532</v>
      </c>
    </row>
    <row r="341" spans="1:4" ht="12.75">
      <c r="A341" s="203" t="s">
        <v>2503</v>
      </c>
      <c r="B341" s="204" t="s">
        <v>2499</v>
      </c>
      <c r="C341" s="204" t="s">
        <v>2532</v>
      </c>
      <c r="D341" s="205" t="s">
        <v>2661</v>
      </c>
    </row>
    <row r="342" spans="1:4" ht="12.75">
      <c r="A342" s="203" t="s">
        <v>2515</v>
      </c>
      <c r="B342" s="204" t="s">
        <v>2499</v>
      </c>
      <c r="C342" s="204" t="s">
        <v>2532</v>
      </c>
      <c r="D342" s="205" t="s">
        <v>2516</v>
      </c>
    </row>
    <row r="343" spans="1:4" ht="12.75">
      <c r="A343" s="203" t="s">
        <v>2504</v>
      </c>
      <c r="B343" s="204" t="s">
        <v>2499</v>
      </c>
      <c r="C343" s="204" t="s">
        <v>2505</v>
      </c>
      <c r="D343" s="205" t="s">
        <v>2505</v>
      </c>
    </row>
    <row r="344" spans="1:4" ht="12.75">
      <c r="A344" s="203" t="s">
        <v>2506</v>
      </c>
      <c r="B344" s="204" t="s">
        <v>2499</v>
      </c>
      <c r="C344" s="204" t="s">
        <v>2505</v>
      </c>
      <c r="D344" s="205" t="s">
        <v>2662</v>
      </c>
    </row>
    <row r="345" spans="1:4" ht="12.75">
      <c r="A345" s="203" t="s">
        <v>2522</v>
      </c>
      <c r="B345" s="204" t="s">
        <v>2499</v>
      </c>
      <c r="C345" s="204" t="s">
        <v>2505</v>
      </c>
      <c r="D345" s="205" t="s">
        <v>2523</v>
      </c>
    </row>
    <row r="346" spans="1:4" ht="12.75">
      <c r="A346" s="203" t="s">
        <v>2533</v>
      </c>
      <c r="B346" s="204" t="s">
        <v>2534</v>
      </c>
      <c r="C346" s="204" t="s">
        <v>2444</v>
      </c>
      <c r="D346" s="205" t="s">
        <v>2444</v>
      </c>
    </row>
    <row r="347" spans="1:4" ht="12.75">
      <c r="A347" s="203" t="s">
        <v>2535</v>
      </c>
      <c r="B347" s="204" t="s">
        <v>2534</v>
      </c>
      <c r="C347" s="204" t="s">
        <v>2445</v>
      </c>
      <c r="D347" s="205" t="s">
        <v>2445</v>
      </c>
    </row>
    <row r="348" spans="1:4" ht="12.75">
      <c r="A348" s="203" t="s">
        <v>2536</v>
      </c>
      <c r="B348" s="204" t="s">
        <v>2534</v>
      </c>
      <c r="C348" s="204" t="s">
        <v>2446</v>
      </c>
      <c r="D348" s="205" t="s">
        <v>2446</v>
      </c>
    </row>
    <row r="349" spans="1:4" ht="12.75">
      <c r="A349" s="203" t="s">
        <v>2537</v>
      </c>
      <c r="B349" s="204" t="s">
        <v>2534</v>
      </c>
      <c r="C349" s="204" t="s">
        <v>2447</v>
      </c>
      <c r="D349" s="205" t="s">
        <v>2447</v>
      </c>
    </row>
    <row r="350" spans="1:4" ht="12.75">
      <c r="A350" s="203" t="s">
        <v>2538</v>
      </c>
      <c r="B350" s="204" t="s">
        <v>2534</v>
      </c>
      <c r="C350" s="204" t="s">
        <v>2448</v>
      </c>
      <c r="D350" s="205" t="s">
        <v>2448</v>
      </c>
    </row>
    <row r="351" spans="1:4" ht="12.75">
      <c r="A351" s="203" t="s">
        <v>2539</v>
      </c>
      <c r="B351" s="204" t="s">
        <v>2534</v>
      </c>
      <c r="C351" s="204" t="s">
        <v>2540</v>
      </c>
      <c r="D351" s="205" t="s">
        <v>2540</v>
      </c>
    </row>
    <row r="352" spans="1:4" ht="12.75">
      <c r="A352" s="203" t="s">
        <v>2541</v>
      </c>
      <c r="B352" s="204" t="s">
        <v>2534</v>
      </c>
      <c r="C352" s="204" t="s">
        <v>2449</v>
      </c>
      <c r="D352" s="205" t="s">
        <v>2449</v>
      </c>
    </row>
    <row r="353" spans="1:4" ht="12.75">
      <c r="A353" s="203" t="s">
        <v>2542</v>
      </c>
      <c r="B353" s="204" t="s">
        <v>2534</v>
      </c>
      <c r="C353" s="204" t="s">
        <v>2450</v>
      </c>
      <c r="D353" s="205" t="s">
        <v>2450</v>
      </c>
    </row>
    <row r="354" spans="1:4" ht="12.75">
      <c r="A354" s="203" t="s">
        <v>2543</v>
      </c>
      <c r="B354" s="204" t="s">
        <v>2534</v>
      </c>
      <c r="C354" s="204" t="s">
        <v>2451</v>
      </c>
      <c r="D354" s="205" t="s">
        <v>2451</v>
      </c>
    </row>
    <row r="355" spans="1:4" ht="12.75">
      <c r="A355" s="203" t="s">
        <v>2544</v>
      </c>
      <c r="B355" s="204" t="s">
        <v>2534</v>
      </c>
      <c r="C355" s="204" t="s">
        <v>2452</v>
      </c>
      <c r="D355" s="205" t="s">
        <v>2452</v>
      </c>
    </row>
    <row r="356" spans="1:4" ht="12.75">
      <c r="A356" s="203" t="s">
        <v>2545</v>
      </c>
      <c r="B356" s="204" t="s">
        <v>2534</v>
      </c>
      <c r="C356" s="204" t="s">
        <v>2453</v>
      </c>
      <c r="D356" s="205" t="s">
        <v>2453</v>
      </c>
    </row>
    <row r="357" spans="1:4" ht="12.75">
      <c r="A357" s="203" t="s">
        <v>2546</v>
      </c>
      <c r="B357" s="204" t="s">
        <v>2534</v>
      </c>
      <c r="C357" s="204" t="s">
        <v>2454</v>
      </c>
      <c r="D357" s="205" t="s">
        <v>2454</v>
      </c>
    </row>
    <row r="358" spans="1:4" ht="12.75">
      <c r="A358" s="203" t="s">
        <v>2547</v>
      </c>
      <c r="B358" s="204" t="s">
        <v>2534</v>
      </c>
      <c r="C358" s="204" t="s">
        <v>1004</v>
      </c>
      <c r="D358" s="205" t="s">
        <v>1004</v>
      </c>
    </row>
    <row r="359" spans="1:4" ht="12.75">
      <c r="A359" s="203" t="s">
        <v>2548</v>
      </c>
      <c r="B359" s="204" t="s">
        <v>2534</v>
      </c>
      <c r="C359" s="204" t="s">
        <v>2455</v>
      </c>
      <c r="D359" s="205" t="s">
        <v>2455</v>
      </c>
    </row>
    <row r="360" spans="1:4" ht="12.75">
      <c r="A360" s="203" t="s">
        <v>2549</v>
      </c>
      <c r="B360" s="204" t="s">
        <v>2534</v>
      </c>
      <c r="C360" s="204" t="s">
        <v>2456</v>
      </c>
      <c r="D360" s="205" t="s">
        <v>2456</v>
      </c>
    </row>
    <row r="361" spans="1:4" ht="12.75">
      <c r="A361" s="203" t="s">
        <v>2550</v>
      </c>
      <c r="B361" s="204" t="s">
        <v>2534</v>
      </c>
      <c r="C361" s="204" t="s">
        <v>2355</v>
      </c>
      <c r="D361" s="205" t="s">
        <v>2355</v>
      </c>
    </row>
    <row r="362" spans="1:4" ht="12.75">
      <c r="A362" s="203" t="s">
        <v>2663</v>
      </c>
      <c r="B362" s="204" t="s">
        <v>2664</v>
      </c>
      <c r="C362" s="204" t="s">
        <v>2665</v>
      </c>
      <c r="D362" s="205" t="s">
        <v>2666</v>
      </c>
    </row>
    <row r="363" spans="1:4" ht="12.75">
      <c r="A363" s="203" t="s">
        <v>2667</v>
      </c>
      <c r="B363" s="204" t="s">
        <v>2664</v>
      </c>
      <c r="C363" s="204" t="s">
        <v>2665</v>
      </c>
      <c r="D363" s="205" t="s">
        <v>2668</v>
      </c>
    </row>
    <row r="364" spans="1:4" ht="12.75">
      <c r="A364" s="203" t="s">
        <v>2669</v>
      </c>
      <c r="B364" s="204" t="s">
        <v>2664</v>
      </c>
      <c r="C364" s="204" t="s">
        <v>2665</v>
      </c>
      <c r="D364" s="205" t="s">
        <v>2670</v>
      </c>
    </row>
    <row r="365" spans="1:4" ht="12.75">
      <c r="A365" s="203" t="s">
        <v>2671</v>
      </c>
      <c r="B365" s="204" t="s">
        <v>2664</v>
      </c>
      <c r="C365" s="204" t="s">
        <v>2665</v>
      </c>
      <c r="D365" s="205" t="s">
        <v>2672</v>
      </c>
    </row>
    <row r="366" spans="1:4" ht="12.75">
      <c r="A366" s="203" t="s">
        <v>2673</v>
      </c>
      <c r="B366" s="204" t="s">
        <v>2664</v>
      </c>
      <c r="C366" s="204" t="s">
        <v>2665</v>
      </c>
      <c r="D366" s="205" t="s">
        <v>2674</v>
      </c>
    </row>
    <row r="367" spans="1:4" ht="12.75">
      <c r="A367" s="203" t="s">
        <v>2675</v>
      </c>
      <c r="B367" s="204" t="s">
        <v>2664</v>
      </c>
      <c r="C367" s="204" t="s">
        <v>2665</v>
      </c>
      <c r="D367" s="205" t="s">
        <v>2676</v>
      </c>
    </row>
    <row r="368" spans="1:4" ht="12.75">
      <c r="A368" s="203" t="s">
        <v>2677</v>
      </c>
      <c r="B368" s="204" t="s">
        <v>2664</v>
      </c>
      <c r="C368" s="204" t="s">
        <v>2665</v>
      </c>
      <c r="D368" s="205" t="s">
        <v>2678</v>
      </c>
    </row>
    <row r="369" spans="1:4" ht="12.75">
      <c r="A369" s="203" t="s">
        <v>2679</v>
      </c>
      <c r="B369" s="204" t="s">
        <v>2664</v>
      </c>
      <c r="C369" s="204" t="s">
        <v>2665</v>
      </c>
      <c r="D369" s="205" t="s">
        <v>2680</v>
      </c>
    </row>
    <row r="370" spans="1:4" ht="12.75">
      <c r="A370" s="203" t="s">
        <v>2681</v>
      </c>
      <c r="B370" s="204" t="s">
        <v>2664</v>
      </c>
      <c r="C370" s="204" t="s">
        <v>2665</v>
      </c>
      <c r="D370" s="205" t="s">
        <v>2682</v>
      </c>
    </row>
    <row r="371" spans="1:4" ht="12.75">
      <c r="A371" s="203" t="s">
        <v>2683</v>
      </c>
      <c r="B371" s="204" t="s">
        <v>2664</v>
      </c>
      <c r="C371" s="204" t="s">
        <v>2665</v>
      </c>
      <c r="D371" s="205" t="s">
        <v>2684</v>
      </c>
    </row>
    <row r="372" spans="1:4" ht="12.75">
      <c r="A372" s="203" t="s">
        <v>2685</v>
      </c>
      <c r="B372" s="204" t="s">
        <v>2664</v>
      </c>
      <c r="C372" s="204" t="s">
        <v>2665</v>
      </c>
      <c r="D372" s="205" t="s">
        <v>2686</v>
      </c>
    </row>
    <row r="373" spans="1:4" ht="12.75">
      <c r="A373" s="203" t="s">
        <v>2687</v>
      </c>
      <c r="B373" s="204" t="s">
        <v>2664</v>
      </c>
      <c r="C373" s="204" t="s">
        <v>2665</v>
      </c>
      <c r="D373" s="205" t="s">
        <v>2688</v>
      </c>
    </row>
  </sheetData>
  <sheetProtection algorithmName="SHA-512" hashValue="BkUEafcBNUdl73u0ifb7FXnIoxKF/YDTmZWiIxlQ8pdJKvP6X4glofo8+au8bbzsREW90vy3CGA/iyeObsd/4Q==" saltValue="xXgsIdcGtur9Vk8MOZ7/+A=="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Z831"/>
  <sheetViews>
    <sheetView showGridLines="0" zoomScale="70" zoomScaleNormal="70" workbookViewId="0">
      <selection activeCell="B345" sqref="B345"/>
    </sheetView>
  </sheetViews>
  <sheetFormatPr baseColWidth="10" defaultColWidth="11.42578125" defaultRowHeight="15"/>
  <cols>
    <col min="1" max="1" width="80.42578125" customWidth="1"/>
    <col min="2" max="2" width="62.42578125" customWidth="1"/>
    <col min="3" max="3" width="27.140625" customWidth="1"/>
    <col min="4" max="4" width="4.42578125" customWidth="1"/>
    <col min="5" max="5" width="24.7109375" customWidth="1"/>
    <col min="6" max="6" width="29.140625" customWidth="1"/>
    <col min="7" max="7" width="34" customWidth="1"/>
    <col min="8" max="8" width="14.42578125" style="1" customWidth="1"/>
    <col min="9" max="9" width="1.7109375" customWidth="1"/>
    <col min="10" max="10" width="21.7109375" customWidth="1"/>
    <col min="11" max="11" width="17.5703125" customWidth="1"/>
    <col min="12" max="12" width="1.7109375" customWidth="1"/>
    <col min="13" max="13" width="15.5703125" customWidth="1"/>
    <col min="14" max="14" width="4.7109375" customWidth="1"/>
    <col min="15" max="16" width="17.7109375" customWidth="1"/>
    <col min="17" max="17" width="1.7109375" customWidth="1"/>
    <col min="18" max="18" width="17.7109375" customWidth="1"/>
    <col min="19" max="19" width="1.7109375" customWidth="1"/>
    <col min="20" max="20" width="17.5703125" customWidth="1"/>
    <col min="21" max="21" width="1.7109375" customWidth="1"/>
    <col min="22" max="22" width="10" customWidth="1"/>
    <col min="23" max="24" width="12.7109375" customWidth="1"/>
    <col min="25" max="25" width="43.42578125" customWidth="1"/>
  </cols>
  <sheetData>
    <row r="1" spans="1:25" ht="15.75" thickBot="1">
      <c r="A1" s="2" t="s">
        <v>179</v>
      </c>
    </row>
    <row r="2" spans="1:25" ht="15.75" thickBot="1">
      <c r="A2" s="214" t="s">
        <v>180</v>
      </c>
      <c r="B2" s="215"/>
      <c r="E2" s="141" t="s">
        <v>181</v>
      </c>
      <c r="F2" s="142"/>
      <c r="G2" s="142"/>
      <c r="H2" s="143"/>
      <c r="J2" s="39" t="s">
        <v>1371</v>
      </c>
      <c r="K2" s="39"/>
      <c r="L2" s="40"/>
      <c r="M2" s="40"/>
      <c r="N2" s="40"/>
      <c r="O2" s="40"/>
      <c r="P2" s="40"/>
      <c r="Q2" s="40"/>
      <c r="R2" s="40"/>
      <c r="S2" s="40"/>
      <c r="T2" s="41"/>
      <c r="U2" s="40"/>
      <c r="V2" s="40"/>
      <c r="W2" s="40"/>
      <c r="X2" s="40"/>
      <c r="Y2" s="40"/>
    </row>
    <row r="3" spans="1:25" ht="52.5" customHeight="1" thickBot="1">
      <c r="A3" s="214" t="s">
        <v>182</v>
      </c>
      <c r="B3" s="215"/>
      <c r="E3" s="141" t="s">
        <v>183</v>
      </c>
      <c r="F3" s="142"/>
      <c r="G3" s="142"/>
      <c r="H3" s="143"/>
      <c r="J3" s="211" t="s">
        <v>1372</v>
      </c>
      <c r="K3" s="211"/>
      <c r="L3" s="40"/>
      <c r="M3" s="212" t="s">
        <v>1373</v>
      </c>
      <c r="N3" s="40"/>
      <c r="O3" s="212" t="s">
        <v>1374</v>
      </c>
      <c r="P3" s="212"/>
      <c r="Q3" s="40"/>
      <c r="R3" s="212" t="s">
        <v>1375</v>
      </c>
      <c r="S3" s="40"/>
      <c r="T3" s="212" t="s">
        <v>1376</v>
      </c>
      <c r="U3" s="40"/>
      <c r="V3" s="40"/>
      <c r="W3" s="40"/>
      <c r="X3" s="40"/>
      <c r="Y3" s="40"/>
    </row>
    <row r="4" spans="1:25" ht="38.25" customHeight="1" thickBot="1">
      <c r="A4" s="4" t="s">
        <v>184</v>
      </c>
      <c r="B4" s="5" t="s">
        <v>185</v>
      </c>
      <c r="E4" s="144" t="s">
        <v>186</v>
      </c>
      <c r="F4" s="145" t="s">
        <v>187</v>
      </c>
      <c r="G4" s="146" t="s">
        <v>188</v>
      </c>
      <c r="H4" s="147" t="s">
        <v>189</v>
      </c>
      <c r="J4" s="211"/>
      <c r="K4" s="211"/>
      <c r="L4" s="40"/>
      <c r="M4" s="212"/>
      <c r="N4" s="40"/>
      <c r="O4" s="212"/>
      <c r="P4" s="212"/>
      <c r="Q4" s="40"/>
      <c r="R4" s="212"/>
      <c r="S4" s="40"/>
      <c r="T4" s="212"/>
      <c r="U4" s="40"/>
      <c r="V4" s="40"/>
      <c r="W4" s="40"/>
      <c r="X4" s="40"/>
      <c r="Y4" s="40"/>
    </row>
    <row r="5" spans="1:25" ht="45" customHeight="1" thickBot="1">
      <c r="A5" s="6" t="s">
        <v>190</v>
      </c>
      <c r="B5" s="7" t="s">
        <v>154</v>
      </c>
      <c r="E5" s="216" t="s">
        <v>191</v>
      </c>
      <c r="F5" s="216" t="s">
        <v>192</v>
      </c>
      <c r="G5" s="148" t="s">
        <v>192</v>
      </c>
      <c r="H5" s="149" t="s">
        <v>56</v>
      </c>
      <c r="J5" s="213" t="s">
        <v>1377</v>
      </c>
      <c r="K5" s="213" t="s">
        <v>1378</v>
      </c>
      <c r="L5" s="40"/>
      <c r="M5" s="212"/>
      <c r="N5" s="40"/>
      <c r="O5" s="213" t="s">
        <v>1379</v>
      </c>
      <c r="P5" s="213" t="s">
        <v>1380</v>
      </c>
      <c r="Q5" s="40"/>
      <c r="R5" s="212"/>
      <c r="S5" s="40"/>
      <c r="T5" s="212"/>
      <c r="U5" s="40"/>
      <c r="V5" s="42" t="s">
        <v>151</v>
      </c>
      <c r="W5" s="43" t="s">
        <v>1381</v>
      </c>
      <c r="X5" s="43" t="s">
        <v>1382</v>
      </c>
      <c r="Y5" s="43" t="s">
        <v>1383</v>
      </c>
    </row>
    <row r="6" spans="1:25" ht="45" customHeight="1" thickBot="1">
      <c r="A6" s="6" t="s">
        <v>193</v>
      </c>
      <c r="B6" s="7" t="s">
        <v>161</v>
      </c>
      <c r="E6" s="217"/>
      <c r="F6" s="218"/>
      <c r="G6" s="150" t="s">
        <v>194</v>
      </c>
      <c r="H6" s="151" t="s">
        <v>2380</v>
      </c>
      <c r="J6" s="213"/>
      <c r="K6" s="213"/>
      <c r="L6" s="40"/>
      <c r="M6" s="212"/>
      <c r="N6" s="40"/>
      <c r="O6" s="213"/>
      <c r="P6" s="213"/>
      <c r="Q6" s="40"/>
      <c r="R6" s="212"/>
      <c r="S6" s="40"/>
      <c r="T6" s="212"/>
      <c r="U6" s="40"/>
      <c r="V6" s="51" t="s">
        <v>1343</v>
      </c>
      <c r="W6" s="52" t="s">
        <v>1410</v>
      </c>
      <c r="X6" s="52" t="str">
        <f t="shared" ref="X6:X39" si="0">CONCATENATE(V6,W6)</f>
        <v>210701D-1</v>
      </c>
      <c r="Y6" s="53" t="s">
        <v>1411</v>
      </c>
    </row>
    <row r="7" spans="1:25" ht="45" customHeight="1" thickBot="1">
      <c r="A7" s="8"/>
      <c r="E7" s="217"/>
      <c r="F7" s="216" t="s">
        <v>195</v>
      </c>
      <c r="G7" s="148" t="s">
        <v>196</v>
      </c>
      <c r="H7" s="149" t="s">
        <v>2381</v>
      </c>
      <c r="J7" s="83" t="s">
        <v>149</v>
      </c>
      <c r="K7" s="47" t="s">
        <v>166</v>
      </c>
      <c r="L7" s="40"/>
      <c r="M7" s="41" t="s">
        <v>1384</v>
      </c>
      <c r="N7" s="40"/>
      <c r="O7" s="46" t="s">
        <v>175</v>
      </c>
      <c r="P7" s="41" t="s">
        <v>149</v>
      </c>
      <c r="Q7" s="40"/>
      <c r="R7" s="41" t="s">
        <v>175</v>
      </c>
      <c r="S7" s="40"/>
      <c r="T7" s="41" t="s">
        <v>149</v>
      </c>
      <c r="U7" s="40"/>
      <c r="V7" s="44" t="s">
        <v>1343</v>
      </c>
      <c r="W7" s="45" t="s">
        <v>1413</v>
      </c>
      <c r="X7" s="45" t="str">
        <f t="shared" si="0"/>
        <v>210701D-2</v>
      </c>
      <c r="Y7" s="54" t="s">
        <v>1411</v>
      </c>
    </row>
    <row r="8" spans="1:25" ht="45" customHeight="1" thickBot="1">
      <c r="A8" s="214" t="s">
        <v>197</v>
      </c>
      <c r="B8" s="215"/>
      <c r="E8" s="218"/>
      <c r="F8" s="218"/>
      <c r="G8" s="150" t="s">
        <v>198</v>
      </c>
      <c r="H8" s="151" t="s">
        <v>2382</v>
      </c>
      <c r="J8" s="83" t="s">
        <v>1385</v>
      </c>
      <c r="K8" s="47" t="s">
        <v>1522</v>
      </c>
      <c r="L8" s="41"/>
      <c r="M8" s="41">
        <v>1</v>
      </c>
      <c r="N8" s="40"/>
      <c r="O8" s="46" t="s">
        <v>178</v>
      </c>
      <c r="P8" s="41" t="s">
        <v>1385</v>
      </c>
      <c r="Q8" s="40"/>
      <c r="R8" s="41" t="s">
        <v>178</v>
      </c>
      <c r="S8" s="40"/>
      <c r="T8" s="41" t="s">
        <v>1385</v>
      </c>
      <c r="U8" s="40"/>
      <c r="V8" s="44" t="s">
        <v>1343</v>
      </c>
      <c r="W8" s="45" t="s">
        <v>1415</v>
      </c>
      <c r="X8" s="45" t="str">
        <f t="shared" si="0"/>
        <v>210701D-3</v>
      </c>
      <c r="Y8" s="54" t="s">
        <v>1411</v>
      </c>
    </row>
    <row r="9" spans="1:25" ht="15.75" thickBot="1">
      <c r="A9" s="214" t="s">
        <v>199</v>
      </c>
      <c r="B9" s="215"/>
      <c r="E9" s="216" t="s">
        <v>200</v>
      </c>
      <c r="F9" s="216" t="s">
        <v>201</v>
      </c>
      <c r="G9" s="148" t="s">
        <v>201</v>
      </c>
      <c r="H9" s="149" t="s">
        <v>83</v>
      </c>
      <c r="J9" s="83" t="s">
        <v>1386</v>
      </c>
      <c r="K9" s="47" t="s">
        <v>1523</v>
      </c>
      <c r="L9" s="41"/>
      <c r="M9" s="41" t="s">
        <v>1387</v>
      </c>
      <c r="N9" s="40"/>
      <c r="O9" s="46" t="s">
        <v>177</v>
      </c>
      <c r="P9" s="41" t="s">
        <v>1386</v>
      </c>
      <c r="Q9" s="40"/>
      <c r="R9" s="41" t="s">
        <v>177</v>
      </c>
      <c r="S9" s="40"/>
      <c r="T9" s="41" t="s">
        <v>1386</v>
      </c>
      <c r="U9" s="40"/>
      <c r="V9" s="44" t="s">
        <v>1343</v>
      </c>
      <c r="W9" s="45" t="s">
        <v>1417</v>
      </c>
      <c r="X9" s="45" t="str">
        <f t="shared" si="0"/>
        <v>210701P-1</v>
      </c>
      <c r="Y9" s="54" t="s">
        <v>1411</v>
      </c>
    </row>
    <row r="10" spans="1:25" ht="15.75" thickBot="1">
      <c r="A10" s="4" t="s">
        <v>184</v>
      </c>
      <c r="B10" s="5" t="s">
        <v>185</v>
      </c>
      <c r="E10" s="217"/>
      <c r="F10" s="218"/>
      <c r="G10" s="150" t="s">
        <v>202</v>
      </c>
      <c r="H10" s="151" t="s">
        <v>203</v>
      </c>
      <c r="J10" s="83" t="s">
        <v>1389</v>
      </c>
      <c r="K10" s="47" t="s">
        <v>1524</v>
      </c>
      <c r="L10" s="41"/>
      <c r="M10" s="41">
        <v>2</v>
      </c>
      <c r="N10" s="40"/>
      <c r="O10" s="41">
        <v>1</v>
      </c>
      <c r="P10" s="41" t="s">
        <v>150</v>
      </c>
      <c r="Q10" s="40"/>
      <c r="R10" s="41" t="s">
        <v>1388</v>
      </c>
      <c r="S10" s="40"/>
      <c r="T10" s="41" t="s">
        <v>150</v>
      </c>
      <c r="U10" s="40"/>
      <c r="V10" s="44" t="s">
        <v>1343</v>
      </c>
      <c r="W10" s="45" t="s">
        <v>1419</v>
      </c>
      <c r="X10" s="45" t="str">
        <f t="shared" si="0"/>
        <v>210701T-1</v>
      </c>
      <c r="Y10" s="54" t="s">
        <v>1411</v>
      </c>
    </row>
    <row r="11" spans="1:25" ht="15.75" thickBot="1">
      <c r="A11" s="6" t="s">
        <v>204</v>
      </c>
      <c r="B11" s="10">
        <v>10</v>
      </c>
      <c r="E11" s="217"/>
      <c r="F11" s="216" t="s">
        <v>205</v>
      </c>
      <c r="G11" s="148" t="s">
        <v>206</v>
      </c>
      <c r="H11" s="149" t="s">
        <v>207</v>
      </c>
      <c r="J11" s="41" t="s">
        <v>1387</v>
      </c>
      <c r="K11" s="41"/>
      <c r="L11" s="41"/>
      <c r="M11" s="41">
        <v>3</v>
      </c>
      <c r="N11" s="40"/>
      <c r="O11" s="41">
        <v>2</v>
      </c>
      <c r="P11" s="41" t="s">
        <v>142</v>
      </c>
      <c r="Q11" s="40"/>
      <c r="R11" s="41" t="s">
        <v>1390</v>
      </c>
      <c r="S11" s="40"/>
      <c r="T11" s="41" t="s">
        <v>142</v>
      </c>
      <c r="U11" s="40"/>
      <c r="V11" s="44" t="s">
        <v>1343</v>
      </c>
      <c r="W11" s="45" t="s">
        <v>1420</v>
      </c>
      <c r="X11" s="45" t="str">
        <f t="shared" si="0"/>
        <v>210701A-1</v>
      </c>
      <c r="Y11" s="54" t="s">
        <v>1411</v>
      </c>
    </row>
    <row r="12" spans="1:25" ht="15.75" thickBot="1">
      <c r="A12" s="6" t="s">
        <v>208</v>
      </c>
      <c r="B12" s="10">
        <v>20</v>
      </c>
      <c r="E12" s="217"/>
      <c r="F12" s="217"/>
      <c r="G12" s="148" t="s">
        <v>209</v>
      </c>
      <c r="H12" s="149" t="s">
        <v>210</v>
      </c>
      <c r="J12" s="41" t="s">
        <v>1392</v>
      </c>
      <c r="K12" s="41"/>
      <c r="L12" s="41"/>
      <c r="M12" s="41">
        <v>4</v>
      </c>
      <c r="N12" s="40"/>
      <c r="O12" s="41">
        <v>3</v>
      </c>
      <c r="P12" s="41" t="s">
        <v>141</v>
      </c>
      <c r="Q12" s="40"/>
      <c r="R12" s="41" t="s">
        <v>1391</v>
      </c>
      <c r="S12" s="40"/>
      <c r="T12" s="41" t="s">
        <v>141</v>
      </c>
      <c r="U12" s="40"/>
      <c r="V12" s="49" t="s">
        <v>1343</v>
      </c>
      <c r="W12" s="50" t="s">
        <v>1421</v>
      </c>
      <c r="X12" s="50" t="str">
        <f t="shared" si="0"/>
        <v>210701AUX</v>
      </c>
      <c r="Y12" s="55" t="s">
        <v>1411</v>
      </c>
    </row>
    <row r="13" spans="1:25" ht="15.75" thickBot="1">
      <c r="A13" s="11" t="s">
        <v>211</v>
      </c>
      <c r="B13" s="12">
        <v>30</v>
      </c>
      <c r="E13" s="217"/>
      <c r="F13" s="217"/>
      <c r="G13" s="148" t="s">
        <v>212</v>
      </c>
      <c r="H13" s="149" t="s">
        <v>213</v>
      </c>
      <c r="J13" s="41">
        <v>2</v>
      </c>
      <c r="K13" s="41"/>
      <c r="L13" s="41"/>
      <c r="M13" s="41">
        <v>5</v>
      </c>
      <c r="N13" s="40"/>
      <c r="O13" s="41">
        <v>4</v>
      </c>
      <c r="P13" s="41" t="s">
        <v>153</v>
      </c>
      <c r="Q13" s="40"/>
      <c r="R13" s="41" t="s">
        <v>1393</v>
      </c>
      <c r="S13" s="40"/>
      <c r="T13" s="41" t="s">
        <v>153</v>
      </c>
      <c r="U13" s="40"/>
      <c r="V13" s="51" t="s">
        <v>1283</v>
      </c>
      <c r="W13" s="52" t="s">
        <v>175</v>
      </c>
      <c r="X13" s="52" t="str">
        <f t="shared" si="0"/>
        <v>170201I</v>
      </c>
      <c r="Y13" s="53" t="s">
        <v>1422</v>
      </c>
    </row>
    <row r="14" spans="1:25" ht="15.75" thickBot="1">
      <c r="A14" s="13" t="s">
        <v>214</v>
      </c>
      <c r="B14" s="12">
        <v>40</v>
      </c>
      <c r="E14" s="217"/>
      <c r="F14" s="217"/>
      <c r="G14" s="148" t="s">
        <v>215</v>
      </c>
      <c r="H14" s="149" t="s">
        <v>216</v>
      </c>
      <c r="J14" s="41">
        <v>3</v>
      </c>
      <c r="K14" s="41"/>
      <c r="L14" s="41"/>
      <c r="M14" s="41">
        <v>6</v>
      </c>
      <c r="N14" s="40"/>
      <c r="O14" s="41">
        <v>5</v>
      </c>
      <c r="P14" s="41" t="s">
        <v>161</v>
      </c>
      <c r="Q14" s="40"/>
      <c r="R14" s="41" t="s">
        <v>1394</v>
      </c>
      <c r="S14" s="40"/>
      <c r="T14" s="41" t="s">
        <v>161</v>
      </c>
      <c r="U14" s="40"/>
      <c r="V14" s="68" t="s">
        <v>1283</v>
      </c>
      <c r="W14" s="45" t="s">
        <v>178</v>
      </c>
      <c r="X14" s="45" t="str">
        <f t="shared" si="0"/>
        <v>170201II</v>
      </c>
      <c r="Y14" s="54" t="s">
        <v>1422</v>
      </c>
    </row>
    <row r="15" spans="1:25" ht="15.75" thickBot="1">
      <c r="A15" s="6" t="s">
        <v>217</v>
      </c>
      <c r="B15" s="10">
        <v>99</v>
      </c>
      <c r="E15" s="218"/>
      <c r="F15" s="218"/>
      <c r="G15" s="150" t="s">
        <v>218</v>
      </c>
      <c r="H15" s="151" t="s">
        <v>219</v>
      </c>
      <c r="J15" s="41">
        <v>4</v>
      </c>
      <c r="K15" s="41"/>
      <c r="L15" s="41"/>
      <c r="M15" s="41">
        <v>7</v>
      </c>
      <c r="N15" s="40"/>
      <c r="O15" s="41">
        <v>6</v>
      </c>
      <c r="P15" s="41" t="s">
        <v>175</v>
      </c>
      <c r="Q15" s="40"/>
      <c r="R15" s="41" t="s">
        <v>1395</v>
      </c>
      <c r="S15" s="40"/>
      <c r="T15" s="41" t="s">
        <v>175</v>
      </c>
      <c r="U15" s="40"/>
      <c r="V15" s="68" t="s">
        <v>1283</v>
      </c>
      <c r="W15" s="45" t="s">
        <v>177</v>
      </c>
      <c r="X15" s="45" t="str">
        <f t="shared" si="0"/>
        <v>170201III</v>
      </c>
      <c r="Y15" s="54" t="s">
        <v>1422</v>
      </c>
    </row>
    <row r="16" spans="1:25" ht="15.75" thickBot="1">
      <c r="A16" s="8"/>
      <c r="E16" s="216" t="s">
        <v>220</v>
      </c>
      <c r="F16" s="216" t="s">
        <v>220</v>
      </c>
      <c r="G16" s="148" t="s">
        <v>220</v>
      </c>
      <c r="H16" s="149" t="s">
        <v>81</v>
      </c>
      <c r="J16" s="41">
        <v>5</v>
      </c>
      <c r="K16" s="41"/>
      <c r="L16" s="41"/>
      <c r="M16" s="41">
        <v>8</v>
      </c>
      <c r="N16" s="40"/>
      <c r="O16" s="41">
        <v>7</v>
      </c>
      <c r="P16" s="41" t="s">
        <v>140</v>
      </c>
      <c r="Q16" s="40"/>
      <c r="R16" s="41" t="s">
        <v>1396</v>
      </c>
      <c r="S16" s="40"/>
      <c r="T16" s="41" t="s">
        <v>140</v>
      </c>
      <c r="U16" s="40"/>
      <c r="V16" s="68" t="s">
        <v>1283</v>
      </c>
      <c r="W16" s="45" t="s">
        <v>1388</v>
      </c>
      <c r="X16" s="45" t="str">
        <f t="shared" si="0"/>
        <v>170201IV</v>
      </c>
      <c r="Y16" s="54" t="s">
        <v>1422</v>
      </c>
    </row>
    <row r="17" spans="1:25" ht="15.75" thickBot="1">
      <c r="A17" s="14" t="s">
        <v>221</v>
      </c>
      <c r="B17" s="15"/>
      <c r="E17" s="217"/>
      <c r="F17" s="217"/>
      <c r="G17" s="148" t="s">
        <v>222</v>
      </c>
      <c r="H17" s="149" t="s">
        <v>223</v>
      </c>
      <c r="J17" s="41">
        <v>6</v>
      </c>
      <c r="K17" s="41"/>
      <c r="L17" s="41"/>
      <c r="M17" s="41">
        <v>9</v>
      </c>
      <c r="N17" s="40"/>
      <c r="O17" s="41">
        <v>8</v>
      </c>
      <c r="P17" s="41" t="s">
        <v>168</v>
      </c>
      <c r="Q17" s="40"/>
      <c r="R17" s="41" t="s">
        <v>1397</v>
      </c>
      <c r="S17" s="40"/>
      <c r="T17" s="41" t="s">
        <v>168</v>
      </c>
      <c r="U17" s="40"/>
      <c r="V17" s="68" t="s">
        <v>1283</v>
      </c>
      <c r="W17" s="45" t="s">
        <v>1390</v>
      </c>
      <c r="X17" s="45" t="str">
        <f t="shared" si="0"/>
        <v>170201V</v>
      </c>
      <c r="Y17" s="54" t="s">
        <v>1422</v>
      </c>
    </row>
    <row r="18" spans="1:25" ht="15.75" thickBot="1">
      <c r="A18" s="16" t="s">
        <v>224</v>
      </c>
      <c r="B18" s="17"/>
      <c r="E18" s="217"/>
      <c r="F18" s="217"/>
      <c r="G18" s="148" t="s">
        <v>225</v>
      </c>
      <c r="H18" s="149" t="s">
        <v>226</v>
      </c>
      <c r="J18" s="41">
        <v>7</v>
      </c>
      <c r="K18" s="41"/>
      <c r="L18" s="41"/>
      <c r="M18" s="41">
        <v>10</v>
      </c>
      <c r="N18" s="40"/>
      <c r="O18" s="41">
        <v>9</v>
      </c>
      <c r="P18" s="41" t="s">
        <v>1399</v>
      </c>
      <c r="Q18" s="40"/>
      <c r="R18" s="41" t="s">
        <v>1398</v>
      </c>
      <c r="S18" s="40"/>
      <c r="T18" s="41" t="s">
        <v>1399</v>
      </c>
      <c r="U18" s="40"/>
      <c r="V18" s="68" t="s">
        <v>1283</v>
      </c>
      <c r="W18" s="45" t="s">
        <v>1391</v>
      </c>
      <c r="X18" s="45" t="str">
        <f t="shared" si="0"/>
        <v>170201VI</v>
      </c>
      <c r="Y18" s="54" t="s">
        <v>1422</v>
      </c>
    </row>
    <row r="19" spans="1:25" ht="15.75" thickBot="1">
      <c r="A19" s="18" t="s">
        <v>184</v>
      </c>
      <c r="B19" s="5" t="s">
        <v>185</v>
      </c>
      <c r="E19" s="217"/>
      <c r="F19" s="218"/>
      <c r="G19" s="150" t="s">
        <v>227</v>
      </c>
      <c r="H19" s="151" t="s">
        <v>228</v>
      </c>
      <c r="J19" s="41">
        <v>8</v>
      </c>
      <c r="K19" s="41"/>
      <c r="L19" s="41"/>
      <c r="M19" s="41">
        <v>11</v>
      </c>
      <c r="N19" s="40"/>
      <c r="O19" s="41">
        <v>10</v>
      </c>
      <c r="P19" s="41" t="s">
        <v>154</v>
      </c>
      <c r="Q19" s="40"/>
      <c r="R19" s="41" t="s">
        <v>1400</v>
      </c>
      <c r="S19" s="40"/>
      <c r="T19" s="41" t="s">
        <v>154</v>
      </c>
      <c r="U19" s="40"/>
      <c r="V19" s="69" t="s">
        <v>1283</v>
      </c>
      <c r="W19" s="50" t="s">
        <v>1393</v>
      </c>
      <c r="X19" s="50" t="str">
        <f t="shared" si="0"/>
        <v>170201VII</v>
      </c>
      <c r="Y19" s="55" t="s">
        <v>1422</v>
      </c>
    </row>
    <row r="20" spans="1:25" ht="15.75" thickBot="1">
      <c r="A20" s="11" t="s">
        <v>229</v>
      </c>
      <c r="B20" s="10">
        <v>10</v>
      </c>
      <c r="E20" s="217"/>
      <c r="F20" s="216" t="s">
        <v>230</v>
      </c>
      <c r="G20" s="148" t="s">
        <v>231</v>
      </c>
      <c r="H20" s="149" t="s">
        <v>232</v>
      </c>
      <c r="J20" s="41">
        <v>9</v>
      </c>
      <c r="K20" s="41"/>
      <c r="L20" s="41"/>
      <c r="M20" s="41">
        <v>12</v>
      </c>
      <c r="N20" s="40"/>
      <c r="O20" s="41">
        <v>11</v>
      </c>
      <c r="P20" s="48" t="s">
        <v>160</v>
      </c>
      <c r="Q20" s="40"/>
      <c r="R20" s="41" t="s">
        <v>1401</v>
      </c>
      <c r="S20" s="40"/>
      <c r="T20" s="41" t="s">
        <v>160</v>
      </c>
      <c r="U20" s="40"/>
      <c r="V20" s="65" t="s">
        <v>1358</v>
      </c>
      <c r="W20" s="52" t="s">
        <v>1423</v>
      </c>
      <c r="X20" s="52" t="str">
        <f t="shared" si="0"/>
        <v>240201JS</v>
      </c>
      <c r="Y20" s="53" t="s">
        <v>1424</v>
      </c>
    </row>
    <row r="21" spans="1:25" ht="15.75" thickBot="1">
      <c r="A21" s="11" t="s">
        <v>233</v>
      </c>
      <c r="B21" s="10">
        <v>20</v>
      </c>
      <c r="E21" s="217"/>
      <c r="F21" s="217"/>
      <c r="G21" s="148" t="s">
        <v>234</v>
      </c>
      <c r="H21" s="149" t="s">
        <v>235</v>
      </c>
      <c r="J21" s="41">
        <v>10</v>
      </c>
      <c r="K21" s="41"/>
      <c r="L21" s="41"/>
      <c r="M21" s="41">
        <v>13</v>
      </c>
      <c r="N21" s="40"/>
      <c r="O21" s="41">
        <v>12</v>
      </c>
      <c r="P21" s="40"/>
      <c r="Q21" s="40"/>
      <c r="R21" s="41" t="s">
        <v>1402</v>
      </c>
      <c r="S21" s="40"/>
      <c r="T21" s="41" t="s">
        <v>1403</v>
      </c>
      <c r="U21" s="40"/>
      <c r="V21" s="66" t="s">
        <v>1358</v>
      </c>
      <c r="W21" s="45" t="s">
        <v>175</v>
      </c>
      <c r="X21" s="45" t="str">
        <f t="shared" si="0"/>
        <v>240201I</v>
      </c>
      <c r="Y21" s="54" t="s">
        <v>1424</v>
      </c>
    </row>
    <row r="22" spans="1:25" ht="15.75" thickBot="1">
      <c r="A22" s="11" t="s">
        <v>211</v>
      </c>
      <c r="B22" s="10">
        <v>30</v>
      </c>
      <c r="E22" s="217"/>
      <c r="F22" s="218"/>
      <c r="G22" s="150" t="s">
        <v>236</v>
      </c>
      <c r="H22" s="151" t="s">
        <v>237</v>
      </c>
      <c r="J22" s="41">
        <v>11</v>
      </c>
      <c r="K22" s="41"/>
      <c r="L22" s="41"/>
      <c r="M22" s="41">
        <v>14</v>
      </c>
      <c r="N22" s="40"/>
      <c r="O22" s="41">
        <v>13</v>
      </c>
      <c r="P22" s="40"/>
      <c r="Q22" s="40"/>
      <c r="R22" s="41" t="s">
        <v>1404</v>
      </c>
      <c r="S22" s="40"/>
      <c r="T22" s="41" t="s">
        <v>1405</v>
      </c>
      <c r="U22" s="40"/>
      <c r="V22" s="66" t="s">
        <v>1358</v>
      </c>
      <c r="W22" s="45" t="s">
        <v>178</v>
      </c>
      <c r="X22" s="45" t="str">
        <f t="shared" si="0"/>
        <v>240201II</v>
      </c>
      <c r="Y22" s="54" t="s">
        <v>1424</v>
      </c>
    </row>
    <row r="23" spans="1:25" ht="15.75" thickBot="1">
      <c r="A23" s="11" t="s">
        <v>238</v>
      </c>
      <c r="B23" s="10">
        <v>40</v>
      </c>
      <c r="E23" s="217"/>
      <c r="F23" s="216" t="s">
        <v>239</v>
      </c>
      <c r="G23" s="148" t="s">
        <v>239</v>
      </c>
      <c r="H23" s="149" t="s">
        <v>240</v>
      </c>
      <c r="J23" s="41">
        <v>12</v>
      </c>
      <c r="K23" s="41"/>
      <c r="L23" s="41"/>
      <c r="M23" s="41">
        <v>15</v>
      </c>
      <c r="N23" s="40"/>
      <c r="O23" s="41">
        <v>14</v>
      </c>
      <c r="P23" s="40"/>
      <c r="Q23" s="40"/>
      <c r="R23" s="41" t="s">
        <v>1406</v>
      </c>
      <c r="S23" s="40"/>
      <c r="T23" s="48" t="s">
        <v>1407</v>
      </c>
      <c r="U23" s="40"/>
      <c r="V23" s="66" t="s">
        <v>1358</v>
      </c>
      <c r="W23" s="45" t="s">
        <v>177</v>
      </c>
      <c r="X23" s="45" t="str">
        <f t="shared" si="0"/>
        <v>240201III</v>
      </c>
      <c r="Y23" s="54" t="s">
        <v>1424</v>
      </c>
    </row>
    <row r="24" spans="1:25" ht="15.75" thickBot="1">
      <c r="A24" s="11" t="s">
        <v>241</v>
      </c>
      <c r="B24" s="10">
        <v>99</v>
      </c>
      <c r="E24" s="218"/>
      <c r="F24" s="218"/>
      <c r="G24" s="150" t="s">
        <v>242</v>
      </c>
      <c r="H24" s="151" t="s">
        <v>243</v>
      </c>
      <c r="J24" s="41">
        <v>13</v>
      </c>
      <c r="K24" s="41"/>
      <c r="L24" s="41"/>
      <c r="M24" s="41">
        <v>16</v>
      </c>
      <c r="N24" s="40"/>
      <c r="O24" s="41">
        <v>15</v>
      </c>
      <c r="P24" s="40"/>
      <c r="Q24" s="40"/>
      <c r="R24" s="41" t="s">
        <v>1408</v>
      </c>
      <c r="S24" s="40"/>
      <c r="T24" s="41" t="s">
        <v>1525</v>
      </c>
      <c r="U24" s="40"/>
      <c r="V24" s="66" t="s">
        <v>1358</v>
      </c>
      <c r="W24" s="45" t="s">
        <v>1388</v>
      </c>
      <c r="X24" s="45" t="str">
        <f t="shared" si="0"/>
        <v>240201IV</v>
      </c>
      <c r="Y24" s="54" t="s">
        <v>1424</v>
      </c>
    </row>
    <row r="25" spans="1:25" ht="15.75" thickBot="1">
      <c r="A25" s="8"/>
      <c r="E25" s="216" t="s">
        <v>244</v>
      </c>
      <c r="F25" s="216" t="s">
        <v>245</v>
      </c>
      <c r="G25" s="148" t="s">
        <v>245</v>
      </c>
      <c r="H25" s="149" t="s">
        <v>91</v>
      </c>
      <c r="J25" s="41">
        <v>14</v>
      </c>
      <c r="K25" s="41"/>
      <c r="L25" s="41"/>
      <c r="M25" s="41">
        <v>17</v>
      </c>
      <c r="N25" s="40"/>
      <c r="O25" s="41">
        <v>16</v>
      </c>
      <c r="P25" s="40"/>
      <c r="Q25" s="40"/>
      <c r="R25" s="41" t="s">
        <v>1409</v>
      </c>
      <c r="S25" s="40"/>
      <c r="T25" s="41" t="s">
        <v>1526</v>
      </c>
      <c r="U25" s="40"/>
      <c r="V25" s="66" t="s">
        <v>1358</v>
      </c>
      <c r="W25" s="45" t="s">
        <v>1390</v>
      </c>
      <c r="X25" s="45" t="str">
        <f t="shared" si="0"/>
        <v>240201V</v>
      </c>
      <c r="Y25" s="54" t="s">
        <v>1424</v>
      </c>
    </row>
    <row r="26" spans="1:25" ht="15.75" thickBot="1">
      <c r="A26" s="221" t="s">
        <v>246</v>
      </c>
      <c r="B26" s="222"/>
      <c r="E26" s="217"/>
      <c r="F26" s="217"/>
      <c r="G26" s="148" t="s">
        <v>247</v>
      </c>
      <c r="H26" s="149" t="s">
        <v>248</v>
      </c>
      <c r="J26" s="41">
        <v>15</v>
      </c>
      <c r="K26" s="40"/>
      <c r="L26" s="41"/>
      <c r="M26" s="41">
        <v>18</v>
      </c>
      <c r="N26" s="40"/>
      <c r="O26" s="41">
        <v>17</v>
      </c>
      <c r="P26" s="40"/>
      <c r="Q26" s="40"/>
      <c r="R26" s="41" t="s">
        <v>1412</v>
      </c>
      <c r="S26" s="40"/>
      <c r="T26" s="41" t="s">
        <v>1527</v>
      </c>
      <c r="U26" s="40"/>
      <c r="V26" s="67" t="s">
        <v>1358</v>
      </c>
      <c r="W26" s="50">
        <v>0</v>
      </c>
      <c r="X26" s="50" t="str">
        <f t="shared" si="0"/>
        <v>2402010</v>
      </c>
      <c r="Y26" s="55" t="s">
        <v>1424</v>
      </c>
    </row>
    <row r="27" spans="1:25" ht="15.75" thickBot="1">
      <c r="A27" s="221" t="s">
        <v>249</v>
      </c>
      <c r="B27" s="222"/>
      <c r="E27" s="217"/>
      <c r="F27" s="218"/>
      <c r="G27" s="150" t="s">
        <v>250</v>
      </c>
      <c r="H27" s="151" t="s">
        <v>251</v>
      </c>
      <c r="J27" s="41">
        <v>16</v>
      </c>
      <c r="K27" s="41"/>
      <c r="L27" s="41"/>
      <c r="M27" s="41">
        <v>19</v>
      </c>
      <c r="N27" s="40"/>
      <c r="O27" s="41">
        <v>18</v>
      </c>
      <c r="P27" s="40"/>
      <c r="Q27" s="40"/>
      <c r="R27" s="41" t="s">
        <v>1414</v>
      </c>
      <c r="S27" s="40"/>
      <c r="T27" s="41" t="s">
        <v>1528</v>
      </c>
      <c r="U27" s="40"/>
      <c r="V27" s="51" t="s">
        <v>1033</v>
      </c>
      <c r="W27" s="52" t="s">
        <v>175</v>
      </c>
      <c r="X27" s="52" t="str">
        <f t="shared" si="0"/>
        <v>072101I</v>
      </c>
      <c r="Y27" s="53" t="s">
        <v>1425</v>
      </c>
    </row>
    <row r="28" spans="1:25" ht="15.75" thickBot="1">
      <c r="A28" s="19" t="s">
        <v>184</v>
      </c>
      <c r="B28" s="20" t="s">
        <v>185</v>
      </c>
      <c r="E28" s="217"/>
      <c r="F28" s="216" t="s">
        <v>252</v>
      </c>
      <c r="G28" s="148" t="s">
        <v>252</v>
      </c>
      <c r="H28" s="149" t="s">
        <v>95</v>
      </c>
      <c r="J28" s="41">
        <v>17</v>
      </c>
      <c r="K28" s="41"/>
      <c r="L28" s="41"/>
      <c r="M28" s="41">
        <v>20</v>
      </c>
      <c r="N28" s="40"/>
      <c r="O28" s="41">
        <v>19</v>
      </c>
      <c r="P28" s="40"/>
      <c r="Q28" s="40"/>
      <c r="R28" s="41" t="s">
        <v>1416</v>
      </c>
      <c r="S28" s="40"/>
      <c r="T28" s="41" t="s">
        <v>1529</v>
      </c>
      <c r="U28" s="40"/>
      <c r="V28" s="44" t="s">
        <v>1033</v>
      </c>
      <c r="W28" s="45" t="s">
        <v>178</v>
      </c>
      <c r="X28" s="45" t="str">
        <f t="shared" si="0"/>
        <v>072101II</v>
      </c>
      <c r="Y28" s="54" t="s">
        <v>1425</v>
      </c>
    </row>
    <row r="29" spans="1:25" ht="15.75" thickBot="1">
      <c r="A29" s="166" t="s">
        <v>253</v>
      </c>
      <c r="B29" s="167">
        <v>10</v>
      </c>
      <c r="E29" s="217"/>
      <c r="F29" s="218"/>
      <c r="G29" s="150" t="s">
        <v>254</v>
      </c>
      <c r="H29" s="151" t="s">
        <v>94</v>
      </c>
      <c r="J29" s="41">
        <v>18</v>
      </c>
      <c r="K29" s="41"/>
      <c r="L29" s="41"/>
      <c r="M29" s="41">
        <v>21</v>
      </c>
      <c r="N29" s="40"/>
      <c r="O29" s="41">
        <v>20</v>
      </c>
      <c r="P29" s="40"/>
      <c r="Q29" s="40"/>
      <c r="R29" s="48" t="s">
        <v>1418</v>
      </c>
      <c r="S29" s="40"/>
      <c r="T29" s="41" t="s">
        <v>1530</v>
      </c>
      <c r="U29" s="40"/>
      <c r="V29" s="44" t="s">
        <v>1033</v>
      </c>
      <c r="W29" s="131" t="s">
        <v>2310</v>
      </c>
      <c r="X29" s="131" t="str">
        <f t="shared" si="0"/>
        <v>072101IA</v>
      </c>
      <c r="Y29" s="132"/>
    </row>
    <row r="30" spans="1:25" ht="15.75" thickBot="1">
      <c r="A30" s="166" t="s">
        <v>255</v>
      </c>
      <c r="B30" s="167">
        <v>11</v>
      </c>
      <c r="E30" s="217"/>
      <c r="F30" s="216" t="s">
        <v>256</v>
      </c>
      <c r="G30" s="148" t="s">
        <v>257</v>
      </c>
      <c r="H30" s="149" t="s">
        <v>92</v>
      </c>
      <c r="J30" s="41">
        <v>19</v>
      </c>
      <c r="K30" s="41"/>
      <c r="L30" s="41"/>
      <c r="M30" s="41">
        <v>22</v>
      </c>
      <c r="N30" s="40"/>
      <c r="O30" s="41">
        <v>21</v>
      </c>
      <c r="P30" s="40"/>
      <c r="Q30" s="40"/>
      <c r="R30" s="40"/>
      <c r="S30" s="40"/>
      <c r="T30" s="41" t="s">
        <v>1531</v>
      </c>
      <c r="U30" s="40"/>
      <c r="V30" s="44" t="s">
        <v>1033</v>
      </c>
      <c r="W30" s="131" t="s">
        <v>2311</v>
      </c>
      <c r="X30" s="131" t="str">
        <f t="shared" si="0"/>
        <v>072101IIA</v>
      </c>
      <c r="Y30" s="132"/>
    </row>
    <row r="31" spans="1:25" ht="15.75" thickBot="1">
      <c r="A31" s="166" t="s">
        <v>258</v>
      </c>
      <c r="B31" s="167">
        <v>12</v>
      </c>
      <c r="E31" s="217"/>
      <c r="F31" s="217"/>
      <c r="G31" s="148" t="s">
        <v>259</v>
      </c>
      <c r="H31" s="149" t="s">
        <v>260</v>
      </c>
      <c r="J31" s="41">
        <v>20</v>
      </c>
      <c r="K31" s="41"/>
      <c r="L31" s="41"/>
      <c r="M31" s="41">
        <v>23</v>
      </c>
      <c r="N31" s="40"/>
      <c r="O31" s="41">
        <v>22</v>
      </c>
      <c r="P31" s="40"/>
      <c r="Q31" s="40"/>
      <c r="R31" s="40"/>
      <c r="S31" s="40"/>
      <c r="T31" s="41" t="s">
        <v>1532</v>
      </c>
      <c r="U31" s="40"/>
      <c r="V31" s="44" t="s">
        <v>1033</v>
      </c>
      <c r="W31" s="131" t="s">
        <v>2312</v>
      </c>
      <c r="X31" s="131" t="str">
        <f t="shared" si="0"/>
        <v>072101IIB</v>
      </c>
      <c r="Y31" s="132"/>
    </row>
    <row r="32" spans="1:25" ht="15.75" thickBot="1">
      <c r="A32" s="166" t="s">
        <v>2427</v>
      </c>
      <c r="B32" s="167">
        <v>13</v>
      </c>
      <c r="E32" s="217"/>
      <c r="F32" s="217"/>
      <c r="G32" s="148" t="s">
        <v>262</v>
      </c>
      <c r="H32" s="149" t="s">
        <v>263</v>
      </c>
      <c r="J32" s="41">
        <v>21</v>
      </c>
      <c r="K32" s="41"/>
      <c r="L32" s="41"/>
      <c r="M32" s="41">
        <v>24</v>
      </c>
      <c r="N32" s="40"/>
      <c r="O32" s="41">
        <v>23</v>
      </c>
      <c r="P32" s="40"/>
      <c r="Q32" s="40"/>
      <c r="R32" s="40"/>
      <c r="S32" s="40"/>
      <c r="T32" s="41" t="s">
        <v>1533</v>
      </c>
      <c r="U32" s="40"/>
      <c r="V32" s="44" t="s">
        <v>1033</v>
      </c>
      <c r="W32" s="131" t="s">
        <v>2313</v>
      </c>
      <c r="X32" s="131" t="str">
        <f t="shared" si="0"/>
        <v>072101IIC</v>
      </c>
      <c r="Y32" s="132"/>
    </row>
    <row r="33" spans="1:25" ht="15.75" thickBot="1">
      <c r="A33" s="166" t="s">
        <v>2428</v>
      </c>
      <c r="B33" s="167">
        <v>14</v>
      </c>
      <c r="E33" s="218"/>
      <c r="F33" s="218"/>
      <c r="G33" s="150" t="s">
        <v>256</v>
      </c>
      <c r="H33" s="151" t="s">
        <v>93</v>
      </c>
      <c r="J33" s="41">
        <v>22</v>
      </c>
      <c r="K33" s="41"/>
      <c r="L33" s="41"/>
      <c r="M33" s="48">
        <v>25</v>
      </c>
      <c r="N33" s="40"/>
      <c r="O33" s="41">
        <v>24</v>
      </c>
      <c r="P33" s="40"/>
      <c r="Q33" s="40"/>
      <c r="R33" s="40"/>
      <c r="S33" s="40"/>
      <c r="T33" s="41" t="s">
        <v>1534</v>
      </c>
      <c r="U33" s="40"/>
      <c r="V33" s="44" t="s">
        <v>1033</v>
      </c>
      <c r="W33" s="131" t="s">
        <v>2314</v>
      </c>
      <c r="X33" s="131" t="str">
        <f t="shared" si="0"/>
        <v>072101IIIA</v>
      </c>
      <c r="Y33" s="132"/>
    </row>
    <row r="34" spans="1:25" ht="15.75" thickBot="1">
      <c r="A34" s="166" t="s">
        <v>2429</v>
      </c>
      <c r="B34" s="167">
        <v>15</v>
      </c>
      <c r="E34" s="216" t="s">
        <v>266</v>
      </c>
      <c r="F34" s="216" t="s">
        <v>267</v>
      </c>
      <c r="G34" s="148" t="s">
        <v>268</v>
      </c>
      <c r="H34" s="149" t="s">
        <v>86</v>
      </c>
      <c r="J34" s="41">
        <v>23</v>
      </c>
      <c r="K34" s="41"/>
      <c r="L34" s="41"/>
      <c r="M34" s="41"/>
      <c r="N34" s="40"/>
      <c r="O34" s="41">
        <v>25</v>
      </c>
      <c r="P34" s="40"/>
      <c r="Q34" s="40"/>
      <c r="R34" s="40"/>
      <c r="S34" s="40"/>
      <c r="T34" s="41" t="s">
        <v>1535</v>
      </c>
      <c r="U34" s="40"/>
      <c r="V34" s="44" t="s">
        <v>1033</v>
      </c>
      <c r="W34" s="131" t="s">
        <v>2315</v>
      </c>
      <c r="X34" s="131" t="str">
        <f t="shared" si="0"/>
        <v>072101IIIB</v>
      </c>
      <c r="Y34" s="132"/>
    </row>
    <row r="35" spans="1:25" ht="15.75" thickBot="1">
      <c r="A35" s="166" t="s">
        <v>261</v>
      </c>
      <c r="B35" s="167">
        <v>20</v>
      </c>
      <c r="E35" s="217"/>
      <c r="F35" s="217"/>
      <c r="G35" s="148" t="s">
        <v>266</v>
      </c>
      <c r="H35" s="149" t="s">
        <v>97</v>
      </c>
      <c r="J35" s="41">
        <v>24</v>
      </c>
      <c r="K35" s="41"/>
      <c r="L35" s="41"/>
      <c r="M35" s="41"/>
      <c r="N35" s="40"/>
      <c r="O35" s="41">
        <v>26</v>
      </c>
      <c r="P35" s="40"/>
      <c r="Q35" s="40"/>
      <c r="R35" s="40"/>
      <c r="S35" s="40"/>
      <c r="T35" s="41" t="s">
        <v>1536</v>
      </c>
      <c r="U35" s="40"/>
      <c r="V35" s="44" t="s">
        <v>1033</v>
      </c>
      <c r="W35" s="131" t="s">
        <v>2316</v>
      </c>
      <c r="X35" s="131" t="str">
        <f t="shared" si="0"/>
        <v>072101IIIC</v>
      </c>
      <c r="Y35" s="132"/>
    </row>
    <row r="36" spans="1:25" ht="15.75" thickBot="1">
      <c r="A36" s="166" t="s">
        <v>264</v>
      </c>
      <c r="B36" s="167">
        <v>30</v>
      </c>
      <c r="E36" s="217"/>
      <c r="F36" s="217"/>
      <c r="G36" s="148" t="s">
        <v>271</v>
      </c>
      <c r="H36" s="149" t="s">
        <v>103</v>
      </c>
      <c r="J36" s="41">
        <v>25</v>
      </c>
      <c r="K36" s="41"/>
      <c r="L36" s="41"/>
      <c r="M36" s="41"/>
      <c r="N36" s="40"/>
      <c r="O36" s="41">
        <v>27</v>
      </c>
      <c r="P36" s="40"/>
      <c r="Q36" s="40"/>
      <c r="R36" s="40"/>
      <c r="S36" s="40"/>
      <c r="T36" s="41" t="s">
        <v>1537</v>
      </c>
      <c r="U36" s="40"/>
      <c r="V36" s="44" t="s">
        <v>1033</v>
      </c>
      <c r="W36" s="131" t="s">
        <v>1388</v>
      </c>
      <c r="X36" s="131" t="str">
        <f t="shared" si="0"/>
        <v>072101IV</v>
      </c>
      <c r="Y36" s="132"/>
    </row>
    <row r="37" spans="1:25" ht="15.75" thickBot="1">
      <c r="A37" s="166" t="s">
        <v>265</v>
      </c>
      <c r="B37" s="167">
        <v>40</v>
      </c>
      <c r="E37" s="217"/>
      <c r="F37" s="217"/>
      <c r="G37" s="148" t="s">
        <v>273</v>
      </c>
      <c r="H37" s="149" t="s">
        <v>274</v>
      </c>
      <c r="J37" s="41">
        <v>26</v>
      </c>
      <c r="K37" s="41"/>
      <c r="L37" s="41"/>
      <c r="M37" s="41"/>
      <c r="N37" s="40"/>
      <c r="O37" s="41">
        <v>28</v>
      </c>
      <c r="P37" s="40"/>
      <c r="Q37" s="40"/>
      <c r="R37" s="40"/>
      <c r="S37" s="40"/>
      <c r="T37" s="41" t="s">
        <v>1538</v>
      </c>
      <c r="U37" s="40"/>
      <c r="V37" s="44" t="s">
        <v>1033</v>
      </c>
      <c r="W37" s="131" t="s">
        <v>2317</v>
      </c>
      <c r="X37" s="131" t="str">
        <f t="shared" si="0"/>
        <v>072101IVA</v>
      </c>
      <c r="Y37" s="132"/>
    </row>
    <row r="38" spans="1:25" ht="15.75" thickBot="1">
      <c r="A38" s="166" t="s">
        <v>269</v>
      </c>
      <c r="B38" s="167">
        <v>50</v>
      </c>
      <c r="E38" s="217"/>
      <c r="F38" s="217"/>
      <c r="G38" s="148" t="s">
        <v>275</v>
      </c>
      <c r="H38" s="149" t="s">
        <v>276</v>
      </c>
      <c r="J38" s="41">
        <v>27</v>
      </c>
      <c r="K38" s="41"/>
      <c r="L38" s="41"/>
      <c r="M38" s="41"/>
      <c r="N38" s="40"/>
      <c r="O38" s="41">
        <v>29</v>
      </c>
      <c r="P38" s="40"/>
      <c r="Q38" s="40"/>
      <c r="R38" s="40"/>
      <c r="S38" s="40"/>
      <c r="T38" s="41" t="s">
        <v>1539</v>
      </c>
      <c r="U38" s="40"/>
      <c r="V38" s="44" t="s">
        <v>1033</v>
      </c>
      <c r="W38" s="131" t="s">
        <v>2318</v>
      </c>
      <c r="X38" s="131" t="str">
        <f t="shared" si="0"/>
        <v>072101IVB</v>
      </c>
      <c r="Y38" s="132"/>
    </row>
    <row r="39" spans="1:25" ht="15.75" thickBot="1">
      <c r="A39" s="166" t="s">
        <v>270</v>
      </c>
      <c r="B39" s="167">
        <v>60</v>
      </c>
      <c r="E39" s="217"/>
      <c r="F39" s="218"/>
      <c r="G39" s="150" t="s">
        <v>278</v>
      </c>
      <c r="H39" s="151" t="s">
        <v>102</v>
      </c>
      <c r="J39" s="41">
        <v>28</v>
      </c>
      <c r="K39" s="41"/>
      <c r="L39" s="41"/>
      <c r="M39" s="41"/>
      <c r="N39" s="40"/>
      <c r="O39" s="41">
        <v>30</v>
      </c>
      <c r="P39" s="40"/>
      <c r="Q39" s="40"/>
      <c r="R39" s="40"/>
      <c r="S39" s="40"/>
      <c r="T39" s="41" t="s">
        <v>1540</v>
      </c>
      <c r="U39" s="40"/>
      <c r="V39" s="49" t="s">
        <v>1033</v>
      </c>
      <c r="W39" s="50" t="s">
        <v>177</v>
      </c>
      <c r="X39" s="50" t="str">
        <f t="shared" si="0"/>
        <v>072101III</v>
      </c>
      <c r="Y39" s="55" t="s">
        <v>1425</v>
      </c>
    </row>
    <row r="40" spans="1:25" ht="15.75" thickBot="1">
      <c r="A40" s="166" t="s">
        <v>2430</v>
      </c>
      <c r="B40" s="167">
        <v>61</v>
      </c>
      <c r="E40" s="217"/>
      <c r="F40" s="216" t="s">
        <v>280</v>
      </c>
      <c r="G40" s="148" t="s">
        <v>281</v>
      </c>
      <c r="H40" s="149" t="s">
        <v>100</v>
      </c>
      <c r="J40" s="41">
        <v>29</v>
      </c>
      <c r="K40" s="41"/>
      <c r="L40" s="41"/>
      <c r="M40" s="41"/>
      <c r="N40" s="40"/>
      <c r="O40" s="48">
        <v>31</v>
      </c>
      <c r="P40" s="40"/>
      <c r="Q40" s="40"/>
      <c r="R40" s="40"/>
      <c r="S40" s="40"/>
      <c r="T40" s="41" t="s">
        <v>1541</v>
      </c>
      <c r="U40" s="40"/>
    </row>
    <row r="41" spans="1:25" ht="15.75" thickBot="1">
      <c r="A41" s="166" t="s">
        <v>2431</v>
      </c>
      <c r="B41" s="167">
        <v>70</v>
      </c>
      <c r="E41" s="217"/>
      <c r="F41" s="217"/>
      <c r="G41" s="148" t="s">
        <v>282</v>
      </c>
      <c r="H41" s="149" t="s">
        <v>283</v>
      </c>
      <c r="J41" s="41">
        <v>30</v>
      </c>
      <c r="K41" s="41"/>
      <c r="L41" s="41"/>
      <c r="M41" s="41"/>
      <c r="N41" s="40"/>
      <c r="O41" s="40"/>
      <c r="P41" s="40"/>
      <c r="Q41" s="40"/>
      <c r="R41" s="40"/>
      <c r="S41" s="40"/>
      <c r="T41" s="41"/>
      <c r="U41" s="40"/>
      <c r="V41" s="44" t="s">
        <v>1301</v>
      </c>
    </row>
    <row r="42" spans="1:25" ht="15.75" thickBot="1">
      <c r="A42" s="166" t="s">
        <v>277</v>
      </c>
      <c r="B42" s="167">
        <v>80</v>
      </c>
      <c r="E42" s="217"/>
      <c r="F42" s="217"/>
      <c r="G42" s="148" t="s">
        <v>285</v>
      </c>
      <c r="H42" s="149" t="s">
        <v>99</v>
      </c>
      <c r="J42" s="48">
        <v>31</v>
      </c>
      <c r="K42" s="41"/>
      <c r="L42" s="41"/>
      <c r="M42" s="41"/>
      <c r="N42" s="40"/>
      <c r="O42" s="40"/>
      <c r="P42" s="40"/>
      <c r="Q42" s="40"/>
      <c r="R42" s="40"/>
      <c r="S42" s="40"/>
      <c r="T42" s="41"/>
      <c r="U42" s="40"/>
      <c r="V42" s="44" t="s">
        <v>1302</v>
      </c>
    </row>
    <row r="43" spans="1:25" ht="15.75" thickBot="1">
      <c r="A43" s="166" t="s">
        <v>279</v>
      </c>
      <c r="B43" s="167">
        <v>90</v>
      </c>
      <c r="E43" s="217"/>
      <c r="F43" s="218"/>
      <c r="G43" s="150" t="s">
        <v>287</v>
      </c>
      <c r="H43" s="151" t="s">
        <v>101</v>
      </c>
      <c r="J43" s="41" t="s">
        <v>175</v>
      </c>
      <c r="K43" s="40"/>
      <c r="L43" s="40"/>
      <c r="M43" s="40"/>
      <c r="N43" s="40"/>
      <c r="O43" s="40"/>
      <c r="P43" s="40"/>
      <c r="Q43" s="40"/>
      <c r="R43" s="40"/>
      <c r="S43" s="40"/>
      <c r="T43" s="41"/>
      <c r="U43" s="40"/>
      <c r="V43" s="44" t="s">
        <v>1303</v>
      </c>
    </row>
    <row r="44" spans="1:25" ht="15.75" thickBot="1">
      <c r="A44" s="8"/>
      <c r="E44" s="217"/>
      <c r="F44" s="216" t="s">
        <v>288</v>
      </c>
      <c r="G44" s="148" t="s">
        <v>289</v>
      </c>
      <c r="H44" s="149" t="s">
        <v>98</v>
      </c>
      <c r="J44" s="41" t="s">
        <v>178</v>
      </c>
      <c r="K44" s="40"/>
      <c r="L44" s="40"/>
      <c r="M44" s="40"/>
      <c r="N44" s="40"/>
      <c r="O44" s="40"/>
      <c r="P44" s="40"/>
      <c r="Q44" s="40"/>
      <c r="R44" s="40"/>
      <c r="S44" s="40"/>
      <c r="T44" s="41"/>
      <c r="U44" s="40"/>
      <c r="V44" s="44" t="s">
        <v>1304</v>
      </c>
    </row>
    <row r="45" spans="1:25" ht="15.75" thickBot="1">
      <c r="A45" s="219" t="s">
        <v>284</v>
      </c>
      <c r="B45" s="220"/>
      <c r="E45" s="217"/>
      <c r="F45" s="217"/>
      <c r="G45" s="148" t="s">
        <v>290</v>
      </c>
      <c r="H45" s="149" t="s">
        <v>96</v>
      </c>
      <c r="J45" s="41" t="s">
        <v>177</v>
      </c>
      <c r="K45" s="40"/>
      <c r="L45" s="40"/>
      <c r="M45" s="40"/>
      <c r="N45" s="40"/>
      <c r="O45" s="40"/>
      <c r="P45" s="40"/>
      <c r="Q45" s="40"/>
      <c r="R45" s="40"/>
      <c r="S45" s="40"/>
      <c r="T45" s="41"/>
      <c r="U45" s="40"/>
      <c r="V45" s="44" t="s">
        <v>1305</v>
      </c>
    </row>
    <row r="46" spans="1:25" ht="15.75" thickBot="1">
      <c r="A46" s="219" t="s">
        <v>286</v>
      </c>
      <c r="B46" s="220"/>
      <c r="E46" s="217"/>
      <c r="F46" s="217"/>
      <c r="G46" s="148" t="s">
        <v>292</v>
      </c>
      <c r="H46" s="149" t="s">
        <v>293</v>
      </c>
      <c r="J46" s="41" t="s">
        <v>1388</v>
      </c>
      <c r="K46" s="40"/>
      <c r="L46" s="40"/>
      <c r="M46" s="40"/>
      <c r="N46" s="40"/>
      <c r="O46" s="40"/>
      <c r="P46" s="40"/>
      <c r="Q46" s="40"/>
      <c r="R46" s="40"/>
      <c r="S46" s="40"/>
      <c r="T46" s="41"/>
      <c r="U46" s="40"/>
      <c r="V46" s="44" t="s">
        <v>1306</v>
      </c>
    </row>
    <row r="47" spans="1:25" ht="15.75" thickBot="1">
      <c r="A47" s="21" t="s">
        <v>184</v>
      </c>
      <c r="B47" s="5" t="s">
        <v>185</v>
      </c>
      <c r="E47" s="217"/>
      <c r="F47" s="217"/>
      <c r="G47" s="148" t="s">
        <v>295</v>
      </c>
      <c r="H47" s="149" t="s">
        <v>296</v>
      </c>
      <c r="J47" s="41" t="s">
        <v>1390</v>
      </c>
      <c r="K47" s="40"/>
      <c r="L47" s="40"/>
      <c r="M47" s="40"/>
      <c r="N47" s="40"/>
      <c r="O47" s="40"/>
      <c r="P47" s="40"/>
      <c r="Q47" s="40"/>
      <c r="R47" s="40"/>
      <c r="S47" s="40"/>
      <c r="T47" s="41"/>
      <c r="U47" s="40"/>
      <c r="V47" s="44" t="s">
        <v>1307</v>
      </c>
    </row>
    <row r="48" spans="1:25" ht="15.75" thickBot="1">
      <c r="A48" s="168" t="s">
        <v>2432</v>
      </c>
      <c r="B48" s="57" t="s">
        <v>1453</v>
      </c>
      <c r="E48" s="218"/>
      <c r="F48" s="218"/>
      <c r="G48" s="150" t="s">
        <v>298</v>
      </c>
      <c r="H48" s="151" t="s">
        <v>299</v>
      </c>
      <c r="J48" s="41" t="s">
        <v>1391</v>
      </c>
      <c r="K48" s="40"/>
      <c r="L48" s="40"/>
      <c r="M48" s="40"/>
      <c r="N48" s="40"/>
      <c r="O48" s="40"/>
      <c r="P48" s="40"/>
      <c r="Q48" s="40"/>
      <c r="R48" s="40"/>
      <c r="S48" s="40"/>
      <c r="T48" s="41"/>
      <c r="U48" s="40"/>
      <c r="V48" s="44" t="s">
        <v>1308</v>
      </c>
    </row>
    <row r="49" spans="1:22" ht="26.25" thickBot="1">
      <c r="A49" s="169" t="s">
        <v>2433</v>
      </c>
      <c r="B49" s="170" t="s">
        <v>291</v>
      </c>
      <c r="E49" s="216" t="s">
        <v>301</v>
      </c>
      <c r="F49" s="216" t="s">
        <v>301</v>
      </c>
      <c r="G49" s="148" t="s">
        <v>301</v>
      </c>
      <c r="H49" s="149" t="s">
        <v>88</v>
      </c>
      <c r="J49" s="41" t="s">
        <v>1393</v>
      </c>
      <c r="V49" s="44" t="s">
        <v>1309</v>
      </c>
    </row>
    <row r="50" spans="1:22" ht="15.75" thickBot="1">
      <c r="A50" s="169" t="s">
        <v>2434</v>
      </c>
      <c r="B50" s="170" t="s">
        <v>148</v>
      </c>
      <c r="E50" s="217"/>
      <c r="F50" s="217"/>
      <c r="G50" s="148" t="s">
        <v>303</v>
      </c>
      <c r="H50" s="149" t="s">
        <v>105</v>
      </c>
      <c r="J50" s="41" t="s">
        <v>1394</v>
      </c>
      <c r="V50" s="44" t="s">
        <v>1310</v>
      </c>
    </row>
    <row r="51" spans="1:22" ht="15.75" thickBot="1">
      <c r="A51" s="169" t="s">
        <v>2435</v>
      </c>
      <c r="B51" s="170" t="s">
        <v>171</v>
      </c>
      <c r="E51" s="217"/>
      <c r="F51" s="217"/>
      <c r="G51" s="148" t="s">
        <v>305</v>
      </c>
      <c r="H51" s="149" t="s">
        <v>306</v>
      </c>
      <c r="J51" s="41" t="s">
        <v>1395</v>
      </c>
      <c r="V51" s="44" t="s">
        <v>1311</v>
      </c>
    </row>
    <row r="52" spans="1:22" ht="15.75" thickBot="1">
      <c r="A52" s="169" t="s">
        <v>300</v>
      </c>
      <c r="B52" s="170" t="s">
        <v>162</v>
      </c>
      <c r="E52" s="217"/>
      <c r="F52" s="217"/>
      <c r="G52" s="148" t="s">
        <v>308</v>
      </c>
      <c r="H52" s="149" t="s">
        <v>309</v>
      </c>
      <c r="J52" s="41" t="s">
        <v>1396</v>
      </c>
      <c r="V52" s="44" t="s">
        <v>1312</v>
      </c>
    </row>
    <row r="53" spans="1:22" ht="15.75" thickBot="1">
      <c r="A53" s="169" t="s">
        <v>302</v>
      </c>
      <c r="B53" s="170" t="s">
        <v>167</v>
      </c>
      <c r="E53" s="217"/>
      <c r="F53" s="217"/>
      <c r="G53" s="148" t="s">
        <v>311</v>
      </c>
      <c r="H53" s="149" t="s">
        <v>312</v>
      </c>
      <c r="J53" s="41" t="s">
        <v>1397</v>
      </c>
      <c r="V53" s="44" t="s">
        <v>1313</v>
      </c>
    </row>
    <row r="54" spans="1:22" ht="15.75" thickBot="1">
      <c r="A54" s="169" t="s">
        <v>304</v>
      </c>
      <c r="B54" s="170" t="s">
        <v>156</v>
      </c>
      <c r="E54" s="217"/>
      <c r="F54" s="217"/>
      <c r="G54" s="148" t="s">
        <v>314</v>
      </c>
      <c r="H54" s="149" t="s">
        <v>315</v>
      </c>
      <c r="J54" s="41" t="s">
        <v>1398</v>
      </c>
      <c r="V54" s="44" t="s">
        <v>1314</v>
      </c>
    </row>
    <row r="55" spans="1:22" ht="15.75" thickBot="1">
      <c r="A55" s="169" t="s">
        <v>307</v>
      </c>
      <c r="B55" s="170" t="s">
        <v>174</v>
      </c>
      <c r="E55" s="217"/>
      <c r="F55" s="218"/>
      <c r="G55" s="150" t="s">
        <v>316</v>
      </c>
      <c r="H55" s="151" t="s">
        <v>106</v>
      </c>
      <c r="J55" s="41" t="s">
        <v>1400</v>
      </c>
      <c r="V55" s="44" t="s">
        <v>1315</v>
      </c>
    </row>
    <row r="56" spans="1:22" ht="26.25" thickBot="1">
      <c r="A56" s="169" t="s">
        <v>2436</v>
      </c>
      <c r="B56" s="170" t="s">
        <v>2437</v>
      </c>
      <c r="E56" s="217"/>
      <c r="F56" s="150" t="s">
        <v>318</v>
      </c>
      <c r="G56" s="150" t="s">
        <v>318</v>
      </c>
      <c r="H56" s="151" t="s">
        <v>319</v>
      </c>
      <c r="J56" s="41" t="s">
        <v>1401</v>
      </c>
    </row>
    <row r="57" spans="1:22" ht="26.25" thickBot="1">
      <c r="A57" s="189" t="s">
        <v>2507</v>
      </c>
      <c r="B57" s="190" t="s">
        <v>2508</v>
      </c>
      <c r="E57" s="217"/>
      <c r="F57" s="216" t="s">
        <v>321</v>
      </c>
      <c r="G57" s="148" t="s">
        <v>321</v>
      </c>
      <c r="H57" s="149" t="s">
        <v>108</v>
      </c>
      <c r="J57" s="41" t="s">
        <v>1402</v>
      </c>
    </row>
    <row r="58" spans="1:22" ht="26.25" thickBot="1">
      <c r="A58" s="189" t="s">
        <v>2509</v>
      </c>
      <c r="B58" s="190" t="s">
        <v>2510</v>
      </c>
      <c r="E58" s="217"/>
      <c r="F58" s="217"/>
      <c r="G58" s="148" t="s">
        <v>323</v>
      </c>
      <c r="H58" s="149" t="s">
        <v>324</v>
      </c>
      <c r="J58" s="41" t="s">
        <v>1404</v>
      </c>
    </row>
    <row r="59" spans="1:22" ht="26.25" thickBot="1">
      <c r="A59" s="169" t="s">
        <v>2438</v>
      </c>
      <c r="B59" s="170" t="s">
        <v>2439</v>
      </c>
      <c r="E59" s="217"/>
      <c r="F59" s="217"/>
      <c r="G59" s="148" t="s">
        <v>326</v>
      </c>
      <c r="H59" s="149" t="s">
        <v>327</v>
      </c>
      <c r="J59" s="41" t="s">
        <v>1406</v>
      </c>
    </row>
    <row r="60" spans="1:22" ht="26.25" thickBot="1">
      <c r="A60" s="169" t="s">
        <v>2440</v>
      </c>
      <c r="B60" s="170" t="s">
        <v>2441</v>
      </c>
      <c r="E60" s="217"/>
      <c r="F60" s="218"/>
      <c r="G60" s="150" t="s">
        <v>329</v>
      </c>
      <c r="H60" s="151" t="s">
        <v>330</v>
      </c>
      <c r="J60" s="41" t="s">
        <v>1408</v>
      </c>
    </row>
    <row r="61" spans="1:22" ht="15.75" thickBot="1">
      <c r="A61" s="56" t="s">
        <v>310</v>
      </c>
      <c r="B61" s="58" t="s">
        <v>1426</v>
      </c>
      <c r="E61" s="217"/>
      <c r="F61" s="216" t="s">
        <v>332</v>
      </c>
      <c r="G61" s="148" t="s">
        <v>333</v>
      </c>
      <c r="H61" s="149" t="s">
        <v>334</v>
      </c>
      <c r="J61" s="41" t="s">
        <v>1409</v>
      </c>
    </row>
    <row r="62" spans="1:22" ht="15.75" thickBot="1">
      <c r="A62" s="22" t="s">
        <v>313</v>
      </c>
      <c r="B62" s="76" t="s">
        <v>145</v>
      </c>
      <c r="E62" s="217"/>
      <c r="F62" s="217"/>
      <c r="G62" s="148" t="s">
        <v>336</v>
      </c>
      <c r="H62" s="149" t="s">
        <v>337</v>
      </c>
      <c r="J62" s="41" t="s">
        <v>1412</v>
      </c>
    </row>
    <row r="63" spans="1:22" ht="15.75" thickBot="1">
      <c r="A63" s="168" t="s">
        <v>272</v>
      </c>
      <c r="B63" s="59">
        <v>61</v>
      </c>
      <c r="E63" s="217"/>
      <c r="F63" s="217"/>
      <c r="G63" s="148" t="s">
        <v>338</v>
      </c>
      <c r="H63" s="149" t="s">
        <v>339</v>
      </c>
      <c r="J63" s="41" t="s">
        <v>1414</v>
      </c>
    </row>
    <row r="64" spans="1:22" ht="15.75" thickBot="1">
      <c r="A64" s="169" t="s">
        <v>317</v>
      </c>
      <c r="B64" s="170" t="s">
        <v>148</v>
      </c>
      <c r="E64" s="217"/>
      <c r="F64" s="217"/>
      <c r="G64" s="148" t="s">
        <v>332</v>
      </c>
      <c r="H64" s="149" t="s">
        <v>340</v>
      </c>
      <c r="J64" s="41" t="s">
        <v>1416</v>
      </c>
    </row>
    <row r="65" spans="1:10" ht="15.75" thickBot="1">
      <c r="A65" s="169" t="s">
        <v>320</v>
      </c>
      <c r="B65" s="170" t="s">
        <v>171</v>
      </c>
      <c r="E65" s="217"/>
      <c r="F65" s="218"/>
      <c r="G65" s="150" t="s">
        <v>341</v>
      </c>
      <c r="H65" s="151" t="s">
        <v>342</v>
      </c>
      <c r="J65" s="41" t="s">
        <v>1418</v>
      </c>
    </row>
    <row r="66" spans="1:10" ht="15.75" thickBot="1">
      <c r="A66" s="169" t="s">
        <v>2442</v>
      </c>
      <c r="B66" s="170" t="s">
        <v>162</v>
      </c>
      <c r="E66" s="217"/>
      <c r="F66" s="216" t="s">
        <v>344</v>
      </c>
      <c r="G66" s="148" t="s">
        <v>344</v>
      </c>
      <c r="H66" s="149" t="s">
        <v>345</v>
      </c>
    </row>
    <row r="67" spans="1:10" ht="15.75" thickBot="1">
      <c r="A67" s="169" t="s">
        <v>322</v>
      </c>
      <c r="B67" s="170" t="s">
        <v>167</v>
      </c>
      <c r="E67" s="217"/>
      <c r="F67" s="217"/>
      <c r="G67" s="148" t="s">
        <v>346</v>
      </c>
      <c r="H67" s="149" t="s">
        <v>347</v>
      </c>
    </row>
    <row r="68" spans="1:10" ht="26.25" thickBot="1">
      <c r="A68" s="169" t="s">
        <v>325</v>
      </c>
      <c r="B68" s="170" t="s">
        <v>156</v>
      </c>
      <c r="E68" s="217"/>
      <c r="F68" s="217"/>
      <c r="G68" s="148" t="s">
        <v>350</v>
      </c>
      <c r="H68" s="149" t="s">
        <v>351</v>
      </c>
    </row>
    <row r="69" spans="1:10" ht="15.75" thickBot="1">
      <c r="A69" s="169" t="s">
        <v>328</v>
      </c>
      <c r="B69" s="170" t="s">
        <v>174</v>
      </c>
      <c r="E69" s="217"/>
      <c r="F69" s="217"/>
      <c r="G69" s="148" t="s">
        <v>352</v>
      </c>
      <c r="H69" s="149" t="s">
        <v>353</v>
      </c>
    </row>
    <row r="70" spans="1:10" ht="15.75" thickBot="1">
      <c r="A70" s="169" t="s">
        <v>331</v>
      </c>
      <c r="B70" s="170" t="s">
        <v>145</v>
      </c>
      <c r="E70" s="217"/>
      <c r="F70" s="218"/>
      <c r="G70" s="150" t="s">
        <v>354</v>
      </c>
      <c r="H70" s="151" t="s">
        <v>355</v>
      </c>
    </row>
    <row r="71" spans="1:10" ht="15.75" thickBot="1">
      <c r="A71" s="56" t="s">
        <v>335</v>
      </c>
      <c r="B71" s="60">
        <v>20</v>
      </c>
      <c r="E71" s="217"/>
      <c r="F71" s="216" t="s">
        <v>357</v>
      </c>
      <c r="G71" s="148" t="s">
        <v>357</v>
      </c>
      <c r="H71" s="149" t="s">
        <v>104</v>
      </c>
    </row>
    <row r="72" spans="1:10" ht="15.75" thickBot="1">
      <c r="A72" s="169" t="s">
        <v>2434</v>
      </c>
      <c r="B72" s="170" t="s">
        <v>148</v>
      </c>
      <c r="E72" s="217"/>
      <c r="F72" s="217"/>
      <c r="G72" s="148" t="s">
        <v>360</v>
      </c>
      <c r="H72" s="149" t="s">
        <v>361</v>
      </c>
    </row>
    <row r="73" spans="1:10" ht="15.75" thickBot="1">
      <c r="A73" s="169" t="s">
        <v>2435</v>
      </c>
      <c r="B73" s="170" t="s">
        <v>171</v>
      </c>
      <c r="E73" s="217"/>
      <c r="F73" s="217"/>
      <c r="G73" s="148" t="s">
        <v>364</v>
      </c>
      <c r="H73" s="149" t="s">
        <v>365</v>
      </c>
    </row>
    <row r="74" spans="1:10" ht="15.75" thickBot="1">
      <c r="A74" s="169" t="s">
        <v>300</v>
      </c>
      <c r="B74" s="170" t="s">
        <v>162</v>
      </c>
      <c r="E74" s="217"/>
      <c r="F74" s="217"/>
      <c r="G74" s="148" t="s">
        <v>368</v>
      </c>
      <c r="H74" s="149" t="s">
        <v>369</v>
      </c>
    </row>
    <row r="75" spans="1:10" ht="15.75" thickBot="1">
      <c r="A75" s="169" t="s">
        <v>343</v>
      </c>
      <c r="B75" s="170" t="s">
        <v>170</v>
      </c>
      <c r="E75" s="217"/>
      <c r="F75" s="217"/>
      <c r="G75" s="148" t="s">
        <v>371</v>
      </c>
      <c r="H75" s="149" t="s">
        <v>372</v>
      </c>
    </row>
    <row r="76" spans="1:10" ht="15.75" thickBot="1">
      <c r="A76" s="169" t="s">
        <v>302</v>
      </c>
      <c r="B76" s="170" t="s">
        <v>167</v>
      </c>
      <c r="E76" s="217"/>
      <c r="F76" s="218"/>
      <c r="G76" s="150" t="s">
        <v>373</v>
      </c>
      <c r="H76" s="151" t="s">
        <v>374</v>
      </c>
    </row>
    <row r="77" spans="1:10" ht="15.75" customHeight="1" thickBot="1">
      <c r="A77" s="169" t="s">
        <v>348</v>
      </c>
      <c r="B77" s="170" t="s">
        <v>349</v>
      </c>
      <c r="E77" s="217"/>
      <c r="F77" s="216" t="s">
        <v>375</v>
      </c>
      <c r="G77" s="148" t="s">
        <v>376</v>
      </c>
      <c r="H77" s="149" t="s">
        <v>107</v>
      </c>
    </row>
    <row r="78" spans="1:10" ht="15.75" thickBot="1">
      <c r="A78" s="169" t="s">
        <v>304</v>
      </c>
      <c r="B78" s="170" t="s">
        <v>156</v>
      </c>
      <c r="E78" s="217"/>
      <c r="F78" s="217"/>
      <c r="G78" s="148" t="s">
        <v>379</v>
      </c>
      <c r="H78" s="149" t="s">
        <v>380</v>
      </c>
    </row>
    <row r="79" spans="1:10" ht="15.75" thickBot="1">
      <c r="A79" s="169" t="s">
        <v>307</v>
      </c>
      <c r="B79" s="170" t="s">
        <v>174</v>
      </c>
      <c r="E79" s="217"/>
      <c r="F79" s="217"/>
      <c r="G79" s="148" t="s">
        <v>381</v>
      </c>
      <c r="H79" s="149" t="s">
        <v>109</v>
      </c>
    </row>
    <row r="80" spans="1:10" ht="15.75" thickBot="1">
      <c r="A80" s="56" t="s">
        <v>356</v>
      </c>
      <c r="B80" s="61">
        <v>30</v>
      </c>
      <c r="E80" s="217"/>
      <c r="F80" s="217"/>
      <c r="G80" s="148" t="s">
        <v>382</v>
      </c>
      <c r="H80" s="149" t="s">
        <v>383</v>
      </c>
    </row>
    <row r="81" spans="1:8" ht="15.75" thickBot="1">
      <c r="A81" s="169" t="s">
        <v>358</v>
      </c>
      <c r="B81" s="170" t="s">
        <v>359</v>
      </c>
      <c r="E81" s="217"/>
      <c r="F81" s="217"/>
      <c r="G81" s="148" t="s">
        <v>384</v>
      </c>
      <c r="H81" s="149" t="s">
        <v>110</v>
      </c>
    </row>
    <row r="82" spans="1:8" ht="15.75" thickBot="1">
      <c r="A82" s="169" t="s">
        <v>362</v>
      </c>
      <c r="B82" s="170" t="s">
        <v>363</v>
      </c>
      <c r="E82" s="217"/>
      <c r="F82" s="218"/>
      <c r="G82" s="150" t="s">
        <v>385</v>
      </c>
      <c r="H82" s="151" t="s">
        <v>386</v>
      </c>
    </row>
    <row r="83" spans="1:8" ht="15.75" thickBot="1">
      <c r="A83" s="169" t="s">
        <v>366</v>
      </c>
      <c r="B83" s="170" t="s">
        <v>367</v>
      </c>
      <c r="E83" s="217"/>
      <c r="F83" s="216" t="s">
        <v>2386</v>
      </c>
      <c r="G83" s="148" t="s">
        <v>388</v>
      </c>
      <c r="H83" s="149" t="s">
        <v>389</v>
      </c>
    </row>
    <row r="84" spans="1:8" ht="15.75" thickBot="1">
      <c r="A84" s="56" t="s">
        <v>370</v>
      </c>
      <c r="B84" s="62">
        <v>50</v>
      </c>
      <c r="E84" s="217"/>
      <c r="F84" s="217"/>
      <c r="G84" s="148" t="s">
        <v>391</v>
      </c>
      <c r="H84" s="149" t="s">
        <v>392</v>
      </c>
    </row>
    <row r="85" spans="1:8" ht="15.75" thickBot="1">
      <c r="A85" s="169" t="s">
        <v>2434</v>
      </c>
      <c r="B85" s="170" t="s">
        <v>148</v>
      </c>
      <c r="E85" s="217"/>
      <c r="F85" s="217"/>
      <c r="G85" s="148" t="s">
        <v>394</v>
      </c>
      <c r="H85" s="149" t="s">
        <v>395</v>
      </c>
    </row>
    <row r="86" spans="1:8" ht="15.75" thickBot="1">
      <c r="A86" s="169" t="s">
        <v>297</v>
      </c>
      <c r="B86" s="170" t="s">
        <v>171</v>
      </c>
      <c r="E86" s="218"/>
      <c r="F86" s="218"/>
      <c r="G86" s="150" t="s">
        <v>397</v>
      </c>
      <c r="H86" s="151" t="s">
        <v>398</v>
      </c>
    </row>
    <row r="87" spans="1:8" ht="15.75" customHeight="1" thickBot="1">
      <c r="A87" s="169" t="s">
        <v>377</v>
      </c>
      <c r="B87" s="170" t="s">
        <v>378</v>
      </c>
      <c r="E87" s="216" t="s">
        <v>2387</v>
      </c>
      <c r="F87" s="216" t="s">
        <v>400</v>
      </c>
      <c r="G87" s="148" t="s">
        <v>401</v>
      </c>
      <c r="H87" s="149" t="s">
        <v>90</v>
      </c>
    </row>
    <row r="88" spans="1:8" ht="15.75" thickBot="1">
      <c r="A88" s="169" t="s">
        <v>300</v>
      </c>
      <c r="B88" s="170" t="s">
        <v>162</v>
      </c>
      <c r="C88" s="82"/>
      <c r="D88" s="82"/>
      <c r="E88" s="217"/>
      <c r="F88" s="217"/>
      <c r="G88" s="148" t="s">
        <v>403</v>
      </c>
      <c r="H88" s="149" t="s">
        <v>404</v>
      </c>
    </row>
    <row r="89" spans="1:8" ht="15.75" thickBot="1">
      <c r="A89" s="169" t="s">
        <v>302</v>
      </c>
      <c r="B89" s="170" t="s">
        <v>167</v>
      </c>
      <c r="C89" s="82"/>
      <c r="D89" s="82"/>
      <c r="E89" s="217"/>
      <c r="F89" s="217"/>
      <c r="G89" s="148" t="s">
        <v>406</v>
      </c>
      <c r="H89" s="149" t="s">
        <v>119</v>
      </c>
    </row>
    <row r="90" spans="1:8" ht="15.75" thickBot="1">
      <c r="A90" s="169" t="s">
        <v>304</v>
      </c>
      <c r="B90" s="170" t="s">
        <v>156</v>
      </c>
      <c r="C90" s="82"/>
      <c r="D90" s="82"/>
      <c r="E90" s="217"/>
      <c r="F90" s="217"/>
      <c r="G90" s="148" t="s">
        <v>408</v>
      </c>
      <c r="H90" s="149" t="s">
        <v>409</v>
      </c>
    </row>
    <row r="91" spans="1:8" ht="15.75" thickBot="1">
      <c r="A91" s="169" t="s">
        <v>307</v>
      </c>
      <c r="B91" s="170" t="s">
        <v>174</v>
      </c>
      <c r="C91" s="82"/>
      <c r="D91" s="82"/>
      <c r="E91" s="217"/>
      <c r="F91" s="217"/>
      <c r="G91" s="148" t="s">
        <v>411</v>
      </c>
      <c r="H91" s="149" t="s">
        <v>412</v>
      </c>
    </row>
    <row r="92" spans="1:8" ht="15.75" thickBot="1">
      <c r="A92" s="56" t="s">
        <v>277</v>
      </c>
      <c r="B92" s="81">
        <v>80</v>
      </c>
      <c r="C92" s="82"/>
      <c r="D92" s="82"/>
      <c r="E92" s="217"/>
      <c r="F92" s="217"/>
      <c r="G92" s="148" t="s">
        <v>413</v>
      </c>
      <c r="H92" s="149" t="s">
        <v>120</v>
      </c>
    </row>
    <row r="93" spans="1:8" ht="26.25" thickBot="1">
      <c r="A93" s="171" t="s">
        <v>2433</v>
      </c>
      <c r="B93" s="171" t="s">
        <v>291</v>
      </c>
      <c r="C93" s="82"/>
      <c r="D93" s="82"/>
      <c r="E93" s="217"/>
      <c r="F93" s="217"/>
      <c r="G93" s="148" t="s">
        <v>415</v>
      </c>
      <c r="H93" s="149" t="s">
        <v>416</v>
      </c>
    </row>
    <row r="94" spans="1:8" ht="15.75" thickBot="1">
      <c r="A94" s="171" t="s">
        <v>294</v>
      </c>
      <c r="B94" s="171" t="s">
        <v>148</v>
      </c>
      <c r="C94" s="82"/>
      <c r="D94" s="82"/>
      <c r="E94" s="217"/>
      <c r="F94" s="217"/>
      <c r="G94" s="148" t="s">
        <v>417</v>
      </c>
      <c r="H94" s="149" t="s">
        <v>418</v>
      </c>
    </row>
    <row r="95" spans="1:8" ht="15.75" thickBot="1">
      <c r="A95" s="171" t="s">
        <v>297</v>
      </c>
      <c r="B95" s="171" t="s">
        <v>171</v>
      </c>
      <c r="C95" s="82"/>
      <c r="D95" s="82"/>
      <c r="E95" s="217"/>
      <c r="F95" s="217"/>
      <c r="G95" s="148" t="s">
        <v>419</v>
      </c>
      <c r="H95" s="149" t="s">
        <v>420</v>
      </c>
    </row>
    <row r="96" spans="1:8" ht="15.75" thickBot="1">
      <c r="A96" s="171" t="s">
        <v>300</v>
      </c>
      <c r="B96" s="171" t="s">
        <v>162</v>
      </c>
      <c r="C96" s="82"/>
      <c r="D96" s="82"/>
      <c r="E96" s="217"/>
      <c r="F96" s="217"/>
      <c r="G96" s="148" t="s">
        <v>422</v>
      </c>
      <c r="H96" s="149" t="s">
        <v>423</v>
      </c>
    </row>
    <row r="97" spans="1:8" ht="15.75" thickBot="1">
      <c r="A97" s="171" t="s">
        <v>302</v>
      </c>
      <c r="B97" s="171" t="s">
        <v>167</v>
      </c>
      <c r="C97" s="82"/>
      <c r="D97" s="82"/>
      <c r="E97" s="217"/>
      <c r="F97" s="217"/>
      <c r="G97" s="148" t="s">
        <v>425</v>
      </c>
      <c r="H97" s="149" t="s">
        <v>426</v>
      </c>
    </row>
    <row r="98" spans="1:8" ht="15.75" thickBot="1">
      <c r="A98" s="171" t="s">
        <v>304</v>
      </c>
      <c r="B98" s="171" t="s">
        <v>156</v>
      </c>
      <c r="C98" s="82"/>
      <c r="D98" s="82"/>
      <c r="E98" s="217"/>
      <c r="F98" s="217"/>
      <c r="G98" s="148" t="s">
        <v>427</v>
      </c>
      <c r="H98" s="149" t="s">
        <v>117</v>
      </c>
    </row>
    <row r="99" spans="1:8" ht="15.75" thickBot="1">
      <c r="A99" s="171" t="s">
        <v>307</v>
      </c>
      <c r="B99" s="171" t="s">
        <v>174</v>
      </c>
      <c r="C99" s="82"/>
      <c r="D99" s="82"/>
      <c r="E99" s="217"/>
      <c r="F99" s="217"/>
      <c r="G99" s="148" t="s">
        <v>428</v>
      </c>
      <c r="H99" s="149" t="s">
        <v>114</v>
      </c>
    </row>
    <row r="100" spans="1:8" ht="15.75" thickBot="1">
      <c r="A100" s="171" t="s">
        <v>343</v>
      </c>
      <c r="B100" s="172" t="s">
        <v>170</v>
      </c>
      <c r="C100" s="82"/>
      <c r="D100" s="82"/>
      <c r="E100" s="217"/>
      <c r="F100" s="217"/>
      <c r="G100" s="148" t="s">
        <v>431</v>
      </c>
      <c r="H100" s="149" t="s">
        <v>432</v>
      </c>
    </row>
    <row r="101" spans="1:8" ht="15.75" thickBot="1">
      <c r="A101" s="171" t="s">
        <v>348</v>
      </c>
      <c r="B101" s="172" t="s">
        <v>349</v>
      </c>
      <c r="C101" s="82"/>
      <c r="D101" s="82"/>
      <c r="E101" s="217"/>
      <c r="F101" s="217"/>
      <c r="G101" s="148" t="s">
        <v>435</v>
      </c>
      <c r="H101" s="149" t="s">
        <v>113</v>
      </c>
    </row>
    <row r="102" spans="1:8" ht="15.75" thickBot="1">
      <c r="A102" s="171" t="s">
        <v>358</v>
      </c>
      <c r="B102" s="172" t="s">
        <v>359</v>
      </c>
      <c r="E102" s="217"/>
      <c r="F102" s="217"/>
      <c r="G102" s="148" t="s">
        <v>437</v>
      </c>
      <c r="H102" s="149" t="s">
        <v>438</v>
      </c>
    </row>
    <row r="103" spans="1:8" ht="15.75" thickBot="1">
      <c r="A103" s="171" t="s">
        <v>362</v>
      </c>
      <c r="B103" s="172" t="s">
        <v>363</v>
      </c>
      <c r="E103" s="217"/>
      <c r="F103" s="218"/>
      <c r="G103" s="150" t="s">
        <v>440</v>
      </c>
      <c r="H103" s="151" t="s">
        <v>118</v>
      </c>
    </row>
    <row r="104" spans="1:8" ht="15.75" thickBot="1">
      <c r="A104" s="171" t="s">
        <v>366</v>
      </c>
      <c r="B104" s="172" t="s">
        <v>367</v>
      </c>
      <c r="E104" s="217"/>
      <c r="F104" s="216" t="s">
        <v>443</v>
      </c>
      <c r="G104" s="148" t="s">
        <v>444</v>
      </c>
      <c r="H104" s="149" t="s">
        <v>123</v>
      </c>
    </row>
    <row r="105" spans="1:8" ht="15.75" thickBot="1">
      <c r="A105" s="171" t="s">
        <v>377</v>
      </c>
      <c r="B105" s="172" t="s">
        <v>378</v>
      </c>
      <c r="E105" s="217"/>
      <c r="F105" s="217"/>
      <c r="G105" s="148" t="s">
        <v>447</v>
      </c>
      <c r="H105" s="149" t="s">
        <v>448</v>
      </c>
    </row>
    <row r="106" spans="1:8" ht="15.75" thickBot="1">
      <c r="A106" s="56" t="s">
        <v>387</v>
      </c>
      <c r="B106" s="59">
        <v>90</v>
      </c>
      <c r="E106" s="217"/>
      <c r="F106" s="217"/>
      <c r="G106" s="148" t="s">
        <v>449</v>
      </c>
      <c r="H106" s="149" t="s">
        <v>121</v>
      </c>
    </row>
    <row r="107" spans="1:8" ht="15.75" thickBot="1">
      <c r="A107" s="169" t="s">
        <v>390</v>
      </c>
      <c r="B107" s="170" t="s">
        <v>171</v>
      </c>
      <c r="E107" s="217"/>
      <c r="F107" s="217"/>
      <c r="G107" s="148" t="s">
        <v>452</v>
      </c>
      <c r="H107" s="149" t="s">
        <v>453</v>
      </c>
    </row>
    <row r="108" spans="1:8" ht="15.75" thickBot="1">
      <c r="A108" s="169" t="s">
        <v>393</v>
      </c>
      <c r="B108" s="170" t="s">
        <v>162</v>
      </c>
      <c r="E108" s="217"/>
      <c r="F108" s="217"/>
      <c r="G108" s="148" t="s">
        <v>455</v>
      </c>
      <c r="H108" s="149" t="s">
        <v>456</v>
      </c>
    </row>
    <row r="109" spans="1:8" ht="15.75" thickBot="1">
      <c r="A109" s="169" t="s">
        <v>396</v>
      </c>
      <c r="B109" s="170" t="s">
        <v>170</v>
      </c>
      <c r="E109" s="217"/>
      <c r="F109" s="218"/>
      <c r="G109" s="150" t="s">
        <v>457</v>
      </c>
      <c r="H109" s="151" t="s">
        <v>458</v>
      </c>
    </row>
    <row r="110" spans="1:8" ht="15.75" thickBot="1">
      <c r="A110" s="169" t="s">
        <v>399</v>
      </c>
      <c r="B110" s="170" t="s">
        <v>167</v>
      </c>
      <c r="E110" s="217"/>
      <c r="F110" s="216" t="s">
        <v>460</v>
      </c>
      <c r="G110" s="148" t="s">
        <v>461</v>
      </c>
      <c r="H110" s="149" t="s">
        <v>111</v>
      </c>
    </row>
    <row r="111" spans="1:8" ht="15.75" thickBot="1">
      <c r="A111" s="169" t="s">
        <v>402</v>
      </c>
      <c r="B111" s="170" t="s">
        <v>349</v>
      </c>
      <c r="E111" s="217"/>
      <c r="F111" s="217"/>
      <c r="G111" s="148" t="s">
        <v>463</v>
      </c>
      <c r="H111" s="149" t="s">
        <v>464</v>
      </c>
    </row>
    <row r="112" spans="1:8" ht="15.75" thickBot="1">
      <c r="A112" s="169" t="s">
        <v>405</v>
      </c>
      <c r="B112" s="170" t="s">
        <v>156</v>
      </c>
      <c r="E112" s="217"/>
      <c r="F112" s="217"/>
      <c r="G112" s="148" t="s">
        <v>465</v>
      </c>
      <c r="H112" s="149" t="s">
        <v>116</v>
      </c>
    </row>
    <row r="113" spans="1:8" ht="15.75" thickBot="1">
      <c r="A113" s="169" t="s">
        <v>407</v>
      </c>
      <c r="B113" s="170" t="s">
        <v>174</v>
      </c>
      <c r="E113" s="217"/>
      <c r="F113" s="217"/>
      <c r="G113" s="148" t="s">
        <v>467</v>
      </c>
      <c r="H113" s="149" t="s">
        <v>122</v>
      </c>
    </row>
    <row r="114" spans="1:8" ht="15.75" thickBot="1">
      <c r="A114" s="169" t="s">
        <v>410</v>
      </c>
      <c r="B114" s="170" t="s">
        <v>145</v>
      </c>
      <c r="E114" s="217"/>
      <c r="F114" s="217"/>
      <c r="G114" s="148" t="s">
        <v>469</v>
      </c>
      <c r="H114" s="149" t="s">
        <v>115</v>
      </c>
    </row>
    <row r="115" spans="1:8" ht="15.75" thickBot="1">
      <c r="A115" s="177" t="s">
        <v>2482</v>
      </c>
      <c r="B115" s="178">
        <v>13</v>
      </c>
      <c r="E115" s="217"/>
      <c r="F115" s="217"/>
      <c r="G115" s="148" t="s">
        <v>471</v>
      </c>
      <c r="H115" s="149" t="s">
        <v>472</v>
      </c>
    </row>
    <row r="116" spans="1:8" ht="15.75" thickBot="1">
      <c r="A116" s="179" t="s">
        <v>297</v>
      </c>
      <c r="B116" s="180" t="s">
        <v>171</v>
      </c>
      <c r="E116" s="217"/>
      <c r="F116" s="217"/>
      <c r="G116" s="148" t="s">
        <v>473</v>
      </c>
      <c r="H116" s="149" t="s">
        <v>474</v>
      </c>
    </row>
    <row r="117" spans="1:8" ht="15.75" thickBot="1">
      <c r="A117" s="179" t="s">
        <v>300</v>
      </c>
      <c r="B117" s="180" t="s">
        <v>162</v>
      </c>
      <c r="E117" s="217"/>
      <c r="F117" s="217"/>
      <c r="G117" s="148" t="s">
        <v>475</v>
      </c>
      <c r="H117" s="149" t="s">
        <v>476</v>
      </c>
    </row>
    <row r="118" spans="1:8" ht="15.75" thickBot="1">
      <c r="A118" s="179" t="s">
        <v>2483</v>
      </c>
      <c r="B118" s="180" t="s">
        <v>2437</v>
      </c>
      <c r="E118" s="217"/>
      <c r="F118" s="217"/>
      <c r="G118" s="148" t="s">
        <v>478</v>
      </c>
      <c r="H118" s="149" t="s">
        <v>479</v>
      </c>
    </row>
    <row r="119" spans="1:8" ht="15.75" thickBot="1">
      <c r="A119" s="177" t="s">
        <v>2484</v>
      </c>
      <c r="B119" s="178">
        <v>14</v>
      </c>
      <c r="E119" s="218"/>
      <c r="F119" s="218"/>
      <c r="G119" s="150" t="s">
        <v>481</v>
      </c>
      <c r="H119" s="151" t="s">
        <v>112</v>
      </c>
    </row>
    <row r="120" spans="1:8" ht="15.75" thickBot="1">
      <c r="A120" s="179" t="s">
        <v>300</v>
      </c>
      <c r="B120" s="180" t="s">
        <v>162</v>
      </c>
      <c r="E120" s="216" t="s">
        <v>491</v>
      </c>
      <c r="F120" s="216" t="s">
        <v>482</v>
      </c>
      <c r="G120" s="148" t="s">
        <v>482</v>
      </c>
      <c r="H120" s="149" t="s">
        <v>89</v>
      </c>
    </row>
    <row r="121" spans="1:8" ht="15.75" thickBot="1">
      <c r="A121" s="179" t="s">
        <v>2485</v>
      </c>
      <c r="B121" s="180" t="s">
        <v>167</v>
      </c>
      <c r="E121" s="217"/>
      <c r="F121" s="217"/>
      <c r="G121" s="148" t="s">
        <v>484</v>
      </c>
      <c r="H121" s="149" t="s">
        <v>485</v>
      </c>
    </row>
    <row r="122" spans="1:8" ht="15.75" thickBot="1">
      <c r="A122" s="179" t="s">
        <v>304</v>
      </c>
      <c r="B122" s="180" t="s">
        <v>156</v>
      </c>
      <c r="E122" s="217"/>
      <c r="F122" s="217"/>
      <c r="G122" s="148" t="s">
        <v>487</v>
      </c>
      <c r="H122" s="149" t="s">
        <v>488</v>
      </c>
    </row>
    <row r="123" spans="1:8" ht="15.75" thickBot="1">
      <c r="A123" s="179" t="s">
        <v>307</v>
      </c>
      <c r="B123" s="180" t="s">
        <v>174</v>
      </c>
      <c r="E123" s="217"/>
      <c r="F123" s="217"/>
      <c r="G123" s="148" t="s">
        <v>489</v>
      </c>
      <c r="H123" s="149" t="s">
        <v>490</v>
      </c>
    </row>
    <row r="124" spans="1:8" ht="15.75" thickBot="1">
      <c r="A124" s="177" t="s">
        <v>2486</v>
      </c>
      <c r="B124" s="178">
        <v>15</v>
      </c>
      <c r="E124" s="217"/>
      <c r="F124" s="217"/>
      <c r="G124" s="148" t="s">
        <v>491</v>
      </c>
      <c r="H124" s="149" t="s">
        <v>492</v>
      </c>
    </row>
    <row r="125" spans="1:8" ht="15.75" thickBot="1">
      <c r="A125" s="179" t="s">
        <v>297</v>
      </c>
      <c r="B125" s="180" t="s">
        <v>171</v>
      </c>
      <c r="E125" s="217"/>
      <c r="F125" s="217"/>
      <c r="G125" s="148" t="s">
        <v>494</v>
      </c>
      <c r="H125" s="149" t="s">
        <v>495</v>
      </c>
    </row>
    <row r="126" spans="1:8" ht="15.75" thickBot="1">
      <c r="A126" s="179" t="s">
        <v>300</v>
      </c>
      <c r="B126" s="180" t="s">
        <v>162</v>
      </c>
      <c r="E126" s="217"/>
      <c r="F126" s="217"/>
      <c r="G126" s="148" t="s">
        <v>496</v>
      </c>
      <c r="H126" s="149" t="s">
        <v>497</v>
      </c>
    </row>
    <row r="127" spans="1:8" ht="15.75" thickBot="1">
      <c r="A127" s="179" t="s">
        <v>2487</v>
      </c>
      <c r="B127" s="180" t="s">
        <v>2439</v>
      </c>
      <c r="E127" s="217"/>
      <c r="F127" s="217"/>
      <c r="G127" s="148" t="s">
        <v>500</v>
      </c>
      <c r="H127" s="149" t="s">
        <v>501</v>
      </c>
    </row>
    <row r="128" spans="1:8" ht="15.75" thickBot="1">
      <c r="A128" s="179" t="s">
        <v>2485</v>
      </c>
      <c r="B128" s="180" t="s">
        <v>167</v>
      </c>
      <c r="E128" s="217"/>
      <c r="F128" s="217"/>
      <c r="G128" s="148" t="s">
        <v>504</v>
      </c>
      <c r="H128" s="149" t="s">
        <v>505</v>
      </c>
    </row>
    <row r="129" spans="1:8" ht="15.75" thickBot="1">
      <c r="A129" s="179" t="s">
        <v>2488</v>
      </c>
      <c r="B129" s="180" t="s">
        <v>2441</v>
      </c>
      <c r="E129" s="217"/>
      <c r="F129" s="218"/>
      <c r="G129" s="150" t="s">
        <v>508</v>
      </c>
      <c r="H129" s="151" t="s">
        <v>509</v>
      </c>
    </row>
    <row r="130" spans="1:8" ht="15.75" thickBot="1">
      <c r="A130" s="179" t="s">
        <v>304</v>
      </c>
      <c r="B130" s="180" t="s">
        <v>156</v>
      </c>
      <c r="E130" s="217"/>
      <c r="F130" s="216" t="s">
        <v>512</v>
      </c>
      <c r="G130" s="148" t="s">
        <v>512</v>
      </c>
      <c r="H130" s="149" t="s">
        <v>513</v>
      </c>
    </row>
    <row r="131" spans="1:8" ht="15.75" thickBot="1">
      <c r="A131" s="179" t="s">
        <v>307</v>
      </c>
      <c r="B131" s="180" t="s">
        <v>174</v>
      </c>
      <c r="E131" s="217"/>
      <c r="F131" s="217"/>
      <c r="G131" s="148" t="s">
        <v>516</v>
      </c>
      <c r="H131" s="149" t="s">
        <v>517</v>
      </c>
    </row>
    <row r="132" spans="1:8" ht="15.75" thickBot="1">
      <c r="A132" s="175"/>
      <c r="B132" s="176"/>
      <c r="E132" s="217"/>
      <c r="F132" s="218"/>
      <c r="G132" s="150" t="s">
        <v>520</v>
      </c>
      <c r="H132" s="151" t="s">
        <v>521</v>
      </c>
    </row>
    <row r="133" spans="1:8">
      <c r="A133" s="175"/>
      <c r="B133" s="176"/>
      <c r="E133" s="217"/>
      <c r="F133" s="216" t="s">
        <v>524</v>
      </c>
      <c r="G133" s="148" t="s">
        <v>524</v>
      </c>
      <c r="H133" s="149" t="s">
        <v>525</v>
      </c>
    </row>
    <row r="134" spans="1:8">
      <c r="A134" s="175"/>
      <c r="B134" s="176"/>
      <c r="E134" s="217"/>
      <c r="F134" s="217"/>
      <c r="G134" s="148" t="s">
        <v>528</v>
      </c>
      <c r="H134" s="149" t="s">
        <v>529</v>
      </c>
    </row>
    <row r="135" spans="1:8" ht="15.75" thickBot="1">
      <c r="E135" s="217"/>
      <c r="F135" s="217"/>
      <c r="G135" s="148" t="s">
        <v>532</v>
      </c>
      <c r="H135" s="149" t="s">
        <v>533</v>
      </c>
    </row>
    <row r="136" spans="1:8" ht="15.75" thickBot="1">
      <c r="A136" s="219" t="s">
        <v>414</v>
      </c>
      <c r="B136" s="220"/>
      <c r="E136" s="217"/>
      <c r="F136" s="217"/>
      <c r="G136" s="148" t="s">
        <v>536</v>
      </c>
      <c r="H136" s="149" t="s">
        <v>537</v>
      </c>
    </row>
    <row r="137" spans="1:8" ht="15.75" thickBot="1">
      <c r="A137" s="219" t="s">
        <v>1441</v>
      </c>
      <c r="B137" s="220"/>
      <c r="E137" s="217"/>
      <c r="F137" s="217"/>
      <c r="G137" s="148" t="s">
        <v>539</v>
      </c>
      <c r="H137" s="149" t="s">
        <v>540</v>
      </c>
    </row>
    <row r="138" spans="1:8" ht="15.75" thickBot="1">
      <c r="A138" s="77" t="s">
        <v>184</v>
      </c>
      <c r="B138" s="78" t="s">
        <v>185</v>
      </c>
      <c r="E138" s="217"/>
      <c r="F138" s="217"/>
      <c r="G138" s="148" t="s">
        <v>543</v>
      </c>
      <c r="H138" s="149" t="s">
        <v>544</v>
      </c>
    </row>
    <row r="139" spans="1:8" ht="15.75" thickBot="1">
      <c r="A139" s="79" t="s">
        <v>1442</v>
      </c>
      <c r="B139" s="80"/>
      <c r="E139" s="217"/>
      <c r="F139" s="217"/>
      <c r="G139" s="148" t="s">
        <v>547</v>
      </c>
      <c r="H139" s="149" t="s">
        <v>548</v>
      </c>
    </row>
    <row r="140" spans="1:8" ht="15.75" thickBot="1">
      <c r="A140" s="22" t="s">
        <v>421</v>
      </c>
      <c r="B140" s="76" t="s">
        <v>163</v>
      </c>
      <c r="E140" s="217"/>
      <c r="F140" s="217"/>
      <c r="G140" s="148" t="s">
        <v>551</v>
      </c>
      <c r="H140" s="149" t="s">
        <v>552</v>
      </c>
    </row>
    <row r="141" spans="1:8" ht="15.75" thickBot="1">
      <c r="A141" s="22" t="s">
        <v>424</v>
      </c>
      <c r="B141" s="76" t="s">
        <v>158</v>
      </c>
      <c r="E141" s="217"/>
      <c r="F141" s="218"/>
      <c r="G141" s="150" t="s">
        <v>555</v>
      </c>
      <c r="H141" s="151" t="s">
        <v>556</v>
      </c>
    </row>
    <row r="142" spans="1:8" ht="15.75" thickBot="1">
      <c r="A142" s="22" t="s">
        <v>1443</v>
      </c>
      <c r="B142" s="76" t="s">
        <v>1444</v>
      </c>
      <c r="E142" s="217"/>
      <c r="F142" s="216" t="s">
        <v>559</v>
      </c>
      <c r="G142" s="148" t="s">
        <v>559</v>
      </c>
      <c r="H142" s="149" t="s">
        <v>84</v>
      </c>
    </row>
    <row r="143" spans="1:8" ht="15.75" thickBot="1">
      <c r="A143" s="22" t="s">
        <v>429</v>
      </c>
      <c r="B143" s="76" t="s">
        <v>430</v>
      </c>
      <c r="E143" s="217"/>
      <c r="F143" s="217"/>
      <c r="G143" s="148" t="s">
        <v>562</v>
      </c>
      <c r="H143" s="149" t="s">
        <v>563</v>
      </c>
    </row>
    <row r="144" spans="1:8" ht="15.75" thickBot="1">
      <c r="A144" s="22" t="s">
        <v>433</v>
      </c>
      <c r="B144" s="76" t="s">
        <v>434</v>
      </c>
      <c r="E144" s="217"/>
      <c r="F144" s="217"/>
      <c r="G144" s="148" t="s">
        <v>566</v>
      </c>
      <c r="H144" s="149" t="s">
        <v>567</v>
      </c>
    </row>
    <row r="145" spans="1:8" ht="15.75" thickBot="1">
      <c r="A145" s="79" t="s">
        <v>1445</v>
      </c>
      <c r="B145" s="80"/>
      <c r="E145" s="217"/>
      <c r="F145" s="217"/>
      <c r="G145" s="148" t="s">
        <v>570</v>
      </c>
      <c r="H145" s="149" t="s">
        <v>571</v>
      </c>
    </row>
    <row r="146" spans="1:8" ht="15.75" thickBot="1">
      <c r="A146" s="22" t="s">
        <v>436</v>
      </c>
      <c r="B146" s="76" t="s">
        <v>144</v>
      </c>
      <c r="E146" s="217"/>
      <c r="F146" s="217"/>
      <c r="G146" s="148" t="s">
        <v>572</v>
      </c>
      <c r="H146" s="149" t="s">
        <v>573</v>
      </c>
    </row>
    <row r="147" spans="1:8" ht="15.75" thickBot="1">
      <c r="A147" s="22" t="s">
        <v>439</v>
      </c>
      <c r="B147" s="76" t="s">
        <v>165</v>
      </c>
      <c r="E147" s="217"/>
      <c r="F147" s="217"/>
      <c r="G147" s="148" t="s">
        <v>575</v>
      </c>
      <c r="H147" s="149" t="s">
        <v>576</v>
      </c>
    </row>
    <row r="148" spans="1:8" ht="26.25" thickBot="1">
      <c r="A148" s="22" t="s">
        <v>441</v>
      </c>
      <c r="B148" s="76" t="s">
        <v>442</v>
      </c>
      <c r="E148" s="217"/>
      <c r="F148" s="217"/>
      <c r="G148" s="148" t="s">
        <v>578</v>
      </c>
      <c r="H148" s="149" t="s">
        <v>579</v>
      </c>
    </row>
    <row r="149" spans="1:8" ht="26.25" thickBot="1">
      <c r="A149" s="22" t="s">
        <v>445</v>
      </c>
      <c r="B149" s="76" t="s">
        <v>446</v>
      </c>
      <c r="E149" s="218"/>
      <c r="F149" s="218"/>
      <c r="G149" s="150" t="s">
        <v>580</v>
      </c>
      <c r="H149" s="151" t="s">
        <v>581</v>
      </c>
    </row>
    <row r="150" spans="1:8" ht="15.75" thickBot="1">
      <c r="A150" s="22" t="s">
        <v>2421</v>
      </c>
      <c r="B150" s="76" t="s">
        <v>147</v>
      </c>
      <c r="E150" s="216" t="s">
        <v>672</v>
      </c>
      <c r="F150" s="216" t="s">
        <v>2388</v>
      </c>
      <c r="G150" s="148" t="s">
        <v>673</v>
      </c>
      <c r="H150" s="149" t="s">
        <v>2389</v>
      </c>
    </row>
    <row r="151" spans="1:8" ht="39" thickBot="1">
      <c r="A151" s="22" t="s">
        <v>2422</v>
      </c>
      <c r="B151" s="76" t="s">
        <v>2423</v>
      </c>
      <c r="E151" s="217"/>
      <c r="F151" s="217"/>
      <c r="G151" s="148" t="s">
        <v>676</v>
      </c>
      <c r="H151" s="149" t="s">
        <v>2390</v>
      </c>
    </row>
    <row r="152" spans="1:8" ht="15.75" thickBot="1">
      <c r="A152" s="22" t="s">
        <v>450</v>
      </c>
      <c r="B152" s="76" t="s">
        <v>451</v>
      </c>
      <c r="E152" s="217"/>
      <c r="F152" s="217"/>
      <c r="G152" s="148" t="s">
        <v>684</v>
      </c>
      <c r="H152" s="149" t="s">
        <v>2391</v>
      </c>
    </row>
    <row r="153" spans="1:8" ht="15.75" thickBot="1">
      <c r="A153" s="22" t="s">
        <v>454</v>
      </c>
      <c r="B153" s="76" t="s">
        <v>143</v>
      </c>
      <c r="E153" s="217"/>
      <c r="F153" s="217"/>
      <c r="G153" s="148" t="s">
        <v>687</v>
      </c>
      <c r="H153" s="149" t="s">
        <v>2392</v>
      </c>
    </row>
    <row r="154" spans="1:8" ht="15.75" thickBot="1">
      <c r="A154" s="22" t="s">
        <v>1467</v>
      </c>
      <c r="B154" s="76" t="s">
        <v>1468</v>
      </c>
      <c r="E154" s="217"/>
      <c r="F154" s="217"/>
      <c r="G154" s="148" t="s">
        <v>694</v>
      </c>
      <c r="H154" s="149" t="s">
        <v>2393</v>
      </c>
    </row>
    <row r="155" spans="1:8" ht="15.75" thickBot="1">
      <c r="E155" s="217"/>
      <c r="F155" s="217"/>
      <c r="G155" s="148" t="s">
        <v>697</v>
      </c>
      <c r="H155" s="149" t="s">
        <v>2394</v>
      </c>
    </row>
    <row r="156" spans="1:8" ht="15.75" thickBot="1">
      <c r="A156" s="219" t="s">
        <v>459</v>
      </c>
      <c r="B156" s="220"/>
      <c r="E156" s="217"/>
      <c r="F156" s="217"/>
      <c r="G156" s="148" t="s">
        <v>702</v>
      </c>
      <c r="H156" s="149" t="s">
        <v>2395</v>
      </c>
    </row>
    <row r="157" spans="1:8" ht="15.75" thickBot="1">
      <c r="A157" s="219" t="s">
        <v>462</v>
      </c>
      <c r="B157" s="220"/>
      <c r="E157" s="217"/>
      <c r="F157" s="217"/>
      <c r="G157" s="148" t="s">
        <v>708</v>
      </c>
      <c r="H157" s="149" t="s">
        <v>2396</v>
      </c>
    </row>
    <row r="158" spans="1:8" ht="15.75" thickBot="1">
      <c r="A158" s="21" t="s">
        <v>184</v>
      </c>
      <c r="B158" s="5" t="s">
        <v>185</v>
      </c>
      <c r="E158" s="217"/>
      <c r="F158" s="218"/>
      <c r="G158" s="150" t="s">
        <v>711</v>
      </c>
      <c r="H158" s="151" t="s">
        <v>2397</v>
      </c>
    </row>
    <row r="159" spans="1:8" ht="15.75" thickBot="1">
      <c r="A159" s="79" t="s">
        <v>1442</v>
      </c>
      <c r="B159" s="80"/>
      <c r="E159" s="217"/>
      <c r="F159" s="216" t="s">
        <v>2398</v>
      </c>
      <c r="G159" s="148" t="s">
        <v>705</v>
      </c>
      <c r="H159" s="149" t="s">
        <v>2399</v>
      </c>
    </row>
    <row r="160" spans="1:8" ht="15.75" thickBot="1">
      <c r="A160" s="6" t="s">
        <v>466</v>
      </c>
      <c r="B160" s="7" t="s">
        <v>164</v>
      </c>
      <c r="E160" s="217"/>
      <c r="F160" s="217"/>
      <c r="G160" s="148" t="s">
        <v>677</v>
      </c>
      <c r="H160" s="149" t="s">
        <v>2400</v>
      </c>
    </row>
    <row r="161" spans="1:8" ht="15.75" thickBot="1">
      <c r="A161" s="6" t="s">
        <v>468</v>
      </c>
      <c r="B161" s="7" t="s">
        <v>173</v>
      </c>
      <c r="E161" s="217"/>
      <c r="F161" s="217"/>
      <c r="G161" s="148" t="s">
        <v>680</v>
      </c>
      <c r="H161" s="149" t="s">
        <v>2401</v>
      </c>
    </row>
    <row r="162" spans="1:8" ht="15.75" thickBot="1">
      <c r="A162" s="6" t="s">
        <v>1446</v>
      </c>
      <c r="B162" s="7" t="s">
        <v>1447</v>
      </c>
      <c r="E162" s="217"/>
      <c r="F162" s="217"/>
      <c r="G162" s="148" t="s">
        <v>690</v>
      </c>
      <c r="H162" s="149" t="s">
        <v>2402</v>
      </c>
    </row>
    <row r="163" spans="1:8" ht="15.75" thickBot="1">
      <c r="A163" s="6" t="s">
        <v>1448</v>
      </c>
      <c r="B163" s="7" t="s">
        <v>1449</v>
      </c>
      <c r="E163" s="217"/>
      <c r="F163" s="217"/>
      <c r="G163" s="148" t="s">
        <v>700</v>
      </c>
      <c r="H163" s="149" t="s">
        <v>2426</v>
      </c>
    </row>
    <row r="164" spans="1:8" ht="15.75" thickBot="1">
      <c r="A164" s="6" t="s">
        <v>1450</v>
      </c>
      <c r="B164" s="7" t="s">
        <v>159</v>
      </c>
      <c r="E164" s="217"/>
      <c r="F164" s="217"/>
      <c r="G164" s="148" t="s">
        <v>2403</v>
      </c>
      <c r="H164" s="149" t="s">
        <v>2404</v>
      </c>
    </row>
    <row r="165" spans="1:8" ht="15.75" thickBot="1">
      <c r="A165" s="79" t="s">
        <v>1445</v>
      </c>
      <c r="B165" s="80"/>
      <c r="E165" s="217"/>
      <c r="F165" s="218"/>
      <c r="G165" s="150" t="s">
        <v>710</v>
      </c>
      <c r="H165" s="151" t="s">
        <v>2405</v>
      </c>
    </row>
    <row r="166" spans="1:8" ht="15.75" thickBot="1">
      <c r="A166" s="6" t="s">
        <v>468</v>
      </c>
      <c r="B166" s="7" t="s">
        <v>173</v>
      </c>
      <c r="E166" s="217"/>
      <c r="F166" s="216" t="s">
        <v>2406</v>
      </c>
      <c r="G166" s="148" t="s">
        <v>706</v>
      </c>
      <c r="H166" s="149" t="s">
        <v>2407</v>
      </c>
    </row>
    <row r="167" spans="1:8" ht="15.75" thickBot="1">
      <c r="A167" s="6" t="s">
        <v>470</v>
      </c>
      <c r="B167" s="7" t="s">
        <v>169</v>
      </c>
      <c r="E167" s="217"/>
      <c r="F167" s="217"/>
      <c r="G167" s="148" t="s">
        <v>682</v>
      </c>
      <c r="H167" s="149" t="s">
        <v>2408</v>
      </c>
    </row>
    <row r="168" spans="1:8" ht="15.75" thickBot="1">
      <c r="A168" s="6" t="s">
        <v>1446</v>
      </c>
      <c r="B168" s="7" t="s">
        <v>1447</v>
      </c>
      <c r="E168" s="217"/>
      <c r="F168" s="217"/>
      <c r="G168" s="148" t="s">
        <v>2409</v>
      </c>
      <c r="H168" s="149" t="s">
        <v>2410</v>
      </c>
    </row>
    <row r="169" spans="1:8" ht="15.75" thickBot="1">
      <c r="A169" s="6" t="s">
        <v>1448</v>
      </c>
      <c r="B169" s="7" t="s">
        <v>1449</v>
      </c>
      <c r="E169" s="217"/>
      <c r="F169" s="217"/>
      <c r="G169" s="148" t="s">
        <v>707</v>
      </c>
      <c r="H169" s="149" t="s">
        <v>2411</v>
      </c>
    </row>
    <row r="170" spans="1:8" ht="15.75" thickBot="1">
      <c r="A170" s="6" t="s">
        <v>1450</v>
      </c>
      <c r="B170" s="7" t="s">
        <v>159</v>
      </c>
      <c r="E170" s="218"/>
      <c r="F170" s="218"/>
      <c r="G170" s="150" t="s">
        <v>709</v>
      </c>
      <c r="H170" s="151" t="s">
        <v>2412</v>
      </c>
    </row>
    <row r="171" spans="1:8" ht="15.75" thickBot="1">
      <c r="E171" s="226" t="s">
        <v>633</v>
      </c>
      <c r="F171" s="216" t="s">
        <v>583</v>
      </c>
      <c r="G171" s="148" t="s">
        <v>583</v>
      </c>
      <c r="H171" s="149" t="s">
        <v>85</v>
      </c>
    </row>
    <row r="172" spans="1:8" ht="15.75" thickBot="1">
      <c r="A172" s="214" t="s">
        <v>477</v>
      </c>
      <c r="B172" s="215"/>
      <c r="E172" s="227"/>
      <c r="F172" s="217"/>
      <c r="G172" s="148" t="s">
        <v>585</v>
      </c>
      <c r="H172" s="149" t="s">
        <v>82</v>
      </c>
    </row>
    <row r="173" spans="1:8" ht="15.75" thickBot="1">
      <c r="A173" s="214" t="s">
        <v>480</v>
      </c>
      <c r="B173" s="215"/>
      <c r="E173" s="227"/>
      <c r="F173" s="217"/>
      <c r="G173" s="148" t="s">
        <v>587</v>
      </c>
      <c r="H173" s="149" t="s">
        <v>588</v>
      </c>
    </row>
    <row r="174" spans="1:8" ht="15.75" thickBot="1">
      <c r="A174" s="4" t="s">
        <v>184</v>
      </c>
      <c r="B174" s="5" t="s">
        <v>185</v>
      </c>
      <c r="E174" s="227"/>
      <c r="F174" s="217"/>
      <c r="G174" s="148" t="s">
        <v>589</v>
      </c>
      <c r="H174" s="149" t="s">
        <v>590</v>
      </c>
    </row>
    <row r="175" spans="1:8" ht="15.75" thickBot="1">
      <c r="A175" s="6" t="s">
        <v>483</v>
      </c>
      <c r="B175" s="7" t="s">
        <v>155</v>
      </c>
      <c r="E175" s="227"/>
      <c r="F175" s="217"/>
      <c r="G175" s="148" t="s">
        <v>591</v>
      </c>
      <c r="H175" s="149" t="s">
        <v>592</v>
      </c>
    </row>
    <row r="176" spans="1:8" ht="15.75" thickBot="1">
      <c r="A176" s="6" t="s">
        <v>486</v>
      </c>
      <c r="B176" s="7" t="s">
        <v>160</v>
      </c>
      <c r="E176" s="227"/>
      <c r="F176" s="217"/>
      <c r="G176" s="148" t="s">
        <v>594</v>
      </c>
      <c r="H176" s="149" t="s">
        <v>595</v>
      </c>
    </row>
    <row r="177" spans="1:8" ht="15.75" thickBot="1">
      <c r="E177" s="227"/>
      <c r="F177" s="217"/>
      <c r="G177" s="148" t="s">
        <v>597</v>
      </c>
      <c r="H177" s="149" t="s">
        <v>125</v>
      </c>
    </row>
    <row r="178" spans="1:8" ht="15.75" thickBot="1">
      <c r="A178" s="219" t="s">
        <v>574</v>
      </c>
      <c r="B178" s="220"/>
      <c r="E178" s="227"/>
      <c r="F178" s="217"/>
      <c r="G178" s="148" t="s">
        <v>599</v>
      </c>
      <c r="H178" s="149" t="s">
        <v>600</v>
      </c>
    </row>
    <row r="179" spans="1:8" ht="15.75" thickBot="1">
      <c r="A179" s="219" t="s">
        <v>577</v>
      </c>
      <c r="B179" s="220"/>
      <c r="E179" s="227"/>
      <c r="F179" s="217"/>
      <c r="G179" s="148" t="s">
        <v>603</v>
      </c>
      <c r="H179" s="149" t="s">
        <v>604</v>
      </c>
    </row>
    <row r="180" spans="1:8" ht="15.75" thickBot="1">
      <c r="A180" s="21" t="s">
        <v>184</v>
      </c>
      <c r="B180" s="5" t="s">
        <v>185</v>
      </c>
      <c r="E180" s="227"/>
      <c r="F180" s="217"/>
      <c r="G180" s="148" t="s">
        <v>606</v>
      </c>
      <c r="H180" s="149" t="s">
        <v>124</v>
      </c>
    </row>
    <row r="181" spans="1:8" ht="15.75" thickBot="1">
      <c r="A181" s="6" t="s">
        <v>582</v>
      </c>
      <c r="B181" s="76" t="s">
        <v>176</v>
      </c>
      <c r="E181" s="227"/>
      <c r="F181" s="217"/>
      <c r="G181" s="148" t="s">
        <v>608</v>
      </c>
      <c r="H181" s="149" t="s">
        <v>126</v>
      </c>
    </row>
    <row r="182" spans="1:8" ht="15.75" thickBot="1">
      <c r="A182" s="6" t="s">
        <v>584</v>
      </c>
      <c r="B182" s="76" t="s">
        <v>172</v>
      </c>
      <c r="E182" s="227"/>
      <c r="F182" s="218"/>
      <c r="G182" s="150" t="s">
        <v>611</v>
      </c>
      <c r="H182" s="151" t="s">
        <v>612</v>
      </c>
    </row>
    <row r="183" spans="1:8" ht="15.75" thickBot="1">
      <c r="A183" s="6" t="s">
        <v>586</v>
      </c>
      <c r="B183" s="76" t="s">
        <v>157</v>
      </c>
      <c r="E183" s="227"/>
      <c r="F183" s="216" t="s">
        <v>615</v>
      </c>
      <c r="G183" s="148" t="s">
        <v>616</v>
      </c>
      <c r="H183" s="149" t="s">
        <v>133</v>
      </c>
    </row>
    <row r="184" spans="1:8" ht="15.75" thickBot="1">
      <c r="E184" s="227"/>
      <c r="F184" s="217"/>
      <c r="G184" s="148" t="s">
        <v>615</v>
      </c>
      <c r="H184" s="149" t="s">
        <v>136</v>
      </c>
    </row>
    <row r="185" spans="1:8" ht="15.75" thickBot="1">
      <c r="A185" s="219" t="s">
        <v>1451</v>
      </c>
      <c r="B185" s="220"/>
      <c r="E185" s="227"/>
      <c r="F185" s="217"/>
      <c r="G185" s="148" t="s">
        <v>619</v>
      </c>
      <c r="H185" s="149" t="s">
        <v>134</v>
      </c>
    </row>
    <row r="186" spans="1:8" ht="15.75" thickBot="1">
      <c r="A186" s="219" t="s">
        <v>493</v>
      </c>
      <c r="B186" s="220"/>
      <c r="D186" s="160"/>
      <c r="E186" s="227"/>
      <c r="F186" s="217"/>
      <c r="G186" s="148" t="s">
        <v>621</v>
      </c>
      <c r="H186" s="149" t="s">
        <v>137</v>
      </c>
    </row>
    <row r="187" spans="1:8" ht="15.75" thickBot="1">
      <c r="A187" s="21" t="s">
        <v>184</v>
      </c>
      <c r="B187" s="23" t="s">
        <v>185</v>
      </c>
      <c r="D187" s="160"/>
      <c r="E187" s="227"/>
      <c r="F187" s="217"/>
      <c r="G187" s="148" t="s">
        <v>624</v>
      </c>
      <c r="H187" s="149" t="s">
        <v>135</v>
      </c>
    </row>
    <row r="188" spans="1:8" ht="15.75" thickBot="1">
      <c r="A188" s="6" t="s">
        <v>498</v>
      </c>
      <c r="B188" s="9" t="s">
        <v>499</v>
      </c>
      <c r="D188" s="160"/>
      <c r="E188" s="227"/>
      <c r="F188" s="217"/>
      <c r="G188" s="148" t="s">
        <v>627</v>
      </c>
      <c r="H188" s="149" t="s">
        <v>628</v>
      </c>
    </row>
    <row r="189" spans="1:8" ht="15.75" thickBot="1">
      <c r="A189" s="6" t="s">
        <v>502</v>
      </c>
      <c r="B189" s="9" t="s">
        <v>503</v>
      </c>
      <c r="D189" s="160"/>
      <c r="E189" s="227"/>
      <c r="F189" s="218"/>
      <c r="G189" s="150" t="s">
        <v>630</v>
      </c>
      <c r="H189" s="151" t="s">
        <v>631</v>
      </c>
    </row>
    <row r="190" spans="1:8" ht="15.75" thickBot="1">
      <c r="A190" s="6" t="s">
        <v>506</v>
      </c>
      <c r="B190" s="9" t="s">
        <v>507</v>
      </c>
      <c r="D190" s="160"/>
      <c r="E190" s="227"/>
      <c r="F190" s="216" t="s">
        <v>633</v>
      </c>
      <c r="G190" s="148" t="s">
        <v>634</v>
      </c>
      <c r="H190" s="149" t="s">
        <v>127</v>
      </c>
    </row>
    <row r="191" spans="1:8" ht="15.75" thickBot="1">
      <c r="A191" s="6" t="s">
        <v>510</v>
      </c>
      <c r="B191" s="9" t="s">
        <v>511</v>
      </c>
      <c r="D191" s="160"/>
      <c r="E191" s="227"/>
      <c r="F191" s="217"/>
      <c r="G191" s="148" t="s">
        <v>637</v>
      </c>
      <c r="H191" s="149" t="s">
        <v>638</v>
      </c>
    </row>
    <row r="192" spans="1:8" ht="15.75" thickBot="1">
      <c r="A192" s="6" t="s">
        <v>514</v>
      </c>
      <c r="B192" s="9" t="s">
        <v>515</v>
      </c>
      <c r="D192" s="160"/>
      <c r="E192" s="227"/>
      <c r="F192" s="217"/>
      <c r="G192" s="148" t="s">
        <v>641</v>
      </c>
      <c r="H192" s="149" t="s">
        <v>642</v>
      </c>
    </row>
    <row r="193" spans="1:8" ht="15.75" thickBot="1">
      <c r="A193" s="6" t="s">
        <v>518</v>
      </c>
      <c r="B193" s="9" t="s">
        <v>519</v>
      </c>
      <c r="D193" s="160"/>
      <c r="E193" s="227"/>
      <c r="F193" s="217"/>
      <c r="G193" s="148" t="s">
        <v>644</v>
      </c>
      <c r="H193" s="149" t="s">
        <v>128</v>
      </c>
    </row>
    <row r="194" spans="1:8" ht="15.75" thickBot="1">
      <c r="A194" s="6" t="s">
        <v>522</v>
      </c>
      <c r="B194" s="9" t="s">
        <v>523</v>
      </c>
      <c r="D194" s="160"/>
      <c r="E194" s="227"/>
      <c r="F194" s="217"/>
      <c r="G194" s="148" t="s">
        <v>645</v>
      </c>
      <c r="H194" s="149" t="s">
        <v>131</v>
      </c>
    </row>
    <row r="195" spans="1:8" ht="15.75" thickBot="1">
      <c r="A195" s="6" t="s">
        <v>526</v>
      </c>
      <c r="B195" s="9" t="s">
        <v>527</v>
      </c>
      <c r="D195" s="160"/>
      <c r="E195" s="227"/>
      <c r="F195" s="217"/>
      <c r="G195" s="148" t="s">
        <v>647</v>
      </c>
      <c r="H195" s="149" t="s">
        <v>130</v>
      </c>
    </row>
    <row r="196" spans="1:8" ht="15.75" thickBot="1">
      <c r="A196" s="6" t="s">
        <v>530</v>
      </c>
      <c r="B196" s="9" t="s">
        <v>531</v>
      </c>
      <c r="D196" s="160"/>
      <c r="E196" s="227"/>
      <c r="F196" s="217"/>
      <c r="G196" s="148" t="s">
        <v>649</v>
      </c>
      <c r="H196" s="149" t="s">
        <v>650</v>
      </c>
    </row>
    <row r="197" spans="1:8" ht="15.75" thickBot="1">
      <c r="A197" s="6" t="s">
        <v>534</v>
      </c>
      <c r="B197" s="9" t="s">
        <v>535</v>
      </c>
      <c r="D197" s="160"/>
      <c r="E197" s="227"/>
      <c r="F197" s="217"/>
      <c r="G197" s="148" t="s">
        <v>653</v>
      </c>
      <c r="H197" s="149" t="s">
        <v>654</v>
      </c>
    </row>
    <row r="198" spans="1:8" ht="15.75" thickBot="1">
      <c r="A198" s="6" t="s">
        <v>538</v>
      </c>
      <c r="B198" s="201" t="s">
        <v>2563</v>
      </c>
      <c r="D198" s="160"/>
      <c r="E198" s="227"/>
      <c r="F198" s="217"/>
      <c r="G198" s="148" t="s">
        <v>656</v>
      </c>
      <c r="H198" s="149" t="s">
        <v>657</v>
      </c>
    </row>
    <row r="199" spans="1:8" ht="15.75" thickBot="1">
      <c r="A199" s="6" t="s">
        <v>541</v>
      </c>
      <c r="B199" s="9" t="s">
        <v>542</v>
      </c>
      <c r="D199" s="160"/>
      <c r="E199" s="227"/>
      <c r="F199" s="217"/>
      <c r="G199" s="148" t="s">
        <v>659</v>
      </c>
      <c r="H199" s="149" t="s">
        <v>660</v>
      </c>
    </row>
    <row r="200" spans="1:8" ht="15.75" thickBot="1">
      <c r="A200" s="6" t="s">
        <v>545</v>
      </c>
      <c r="B200" s="9" t="s">
        <v>546</v>
      </c>
      <c r="D200" s="160"/>
      <c r="E200" s="227"/>
      <c r="F200" s="217"/>
      <c r="G200" s="148" t="s">
        <v>662</v>
      </c>
      <c r="H200" s="149" t="s">
        <v>132</v>
      </c>
    </row>
    <row r="201" spans="1:8" ht="26.25" thickBot="1">
      <c r="A201" s="6" t="s">
        <v>549</v>
      </c>
      <c r="B201" s="9" t="s">
        <v>550</v>
      </c>
      <c r="D201" s="160"/>
      <c r="E201" s="227"/>
      <c r="F201" s="217"/>
      <c r="G201" s="148" t="s">
        <v>664</v>
      </c>
      <c r="H201" s="149" t="s">
        <v>665</v>
      </c>
    </row>
    <row r="202" spans="1:8" ht="15.75" thickBot="1">
      <c r="A202" s="6" t="s">
        <v>553</v>
      </c>
      <c r="B202" s="9" t="s">
        <v>554</v>
      </c>
      <c r="D202" s="160"/>
      <c r="E202" s="227"/>
      <c r="F202" s="217"/>
      <c r="G202" s="148" t="s">
        <v>667</v>
      </c>
      <c r="H202" s="149" t="s">
        <v>129</v>
      </c>
    </row>
    <row r="203" spans="1:8" ht="15.75" thickBot="1">
      <c r="A203" s="6" t="s">
        <v>557</v>
      </c>
      <c r="B203" s="9" t="s">
        <v>558</v>
      </c>
      <c r="D203" s="160"/>
      <c r="E203" s="227"/>
      <c r="F203" s="218"/>
      <c r="G203" s="150" t="s">
        <v>669</v>
      </c>
      <c r="H203" s="151" t="s">
        <v>670</v>
      </c>
    </row>
    <row r="204" spans="1:8" ht="15.75" thickBot="1">
      <c r="A204" s="6" t="s">
        <v>560</v>
      </c>
      <c r="B204" s="9" t="s">
        <v>561</v>
      </c>
      <c r="D204" s="160"/>
      <c r="E204" s="226" t="s">
        <v>2413</v>
      </c>
      <c r="F204" s="216" t="s">
        <v>712</v>
      </c>
      <c r="G204" s="148" t="s">
        <v>713</v>
      </c>
      <c r="H204" s="149" t="s">
        <v>87</v>
      </c>
    </row>
    <row r="205" spans="1:8" ht="15.75" thickBot="1">
      <c r="A205" s="6" t="s">
        <v>564</v>
      </c>
      <c r="B205" s="9" t="s">
        <v>565</v>
      </c>
      <c r="D205" s="160"/>
      <c r="E205" s="227"/>
      <c r="F205" s="217"/>
      <c r="G205" s="148" t="s">
        <v>714</v>
      </c>
      <c r="H205" s="149" t="s">
        <v>715</v>
      </c>
    </row>
    <row r="206" spans="1:8" ht="15.75" thickBot="1">
      <c r="A206" s="6" t="s">
        <v>568</v>
      </c>
      <c r="B206" s="9" t="s">
        <v>569</v>
      </c>
      <c r="D206" s="160"/>
      <c r="E206" s="227"/>
      <c r="F206" s="217"/>
      <c r="G206" s="148" t="s">
        <v>716</v>
      </c>
      <c r="H206" s="149" t="s">
        <v>717</v>
      </c>
    </row>
    <row r="207" spans="1:8" ht="15.75" thickBot="1">
      <c r="D207" s="160"/>
      <c r="E207" s="227"/>
      <c r="F207" s="217"/>
      <c r="G207" s="148" t="s">
        <v>718</v>
      </c>
      <c r="H207" s="149" t="s">
        <v>719</v>
      </c>
    </row>
    <row r="208" spans="1:8" ht="15.75" thickBot="1">
      <c r="A208" s="3" t="s">
        <v>1452</v>
      </c>
      <c r="B208" s="24"/>
      <c r="C208" s="191"/>
      <c r="D208" s="162"/>
      <c r="E208" s="227"/>
      <c r="F208" s="217"/>
      <c r="G208" s="148" t="s">
        <v>720</v>
      </c>
      <c r="H208" s="149" t="s">
        <v>721</v>
      </c>
    </row>
    <row r="209" spans="1:8" ht="15.75" thickBot="1">
      <c r="A209" s="3" t="s">
        <v>593</v>
      </c>
      <c r="B209" s="24"/>
      <c r="C209" s="191"/>
      <c r="D209" s="162"/>
      <c r="E209" s="227"/>
      <c r="F209" s="217"/>
      <c r="G209" s="148" t="s">
        <v>722</v>
      </c>
      <c r="H209" s="149" t="s">
        <v>723</v>
      </c>
    </row>
    <row r="210" spans="1:8" ht="15" customHeight="1" thickBot="1">
      <c r="A210" s="4" t="s">
        <v>596</v>
      </c>
      <c r="B210" s="25" t="s">
        <v>184</v>
      </c>
      <c r="C210" s="26" t="s">
        <v>185</v>
      </c>
      <c r="D210" s="162"/>
      <c r="E210" s="227"/>
      <c r="F210" s="217"/>
      <c r="G210" s="148" t="s">
        <v>724</v>
      </c>
      <c r="H210" s="149" t="s">
        <v>725</v>
      </c>
    </row>
    <row r="211" spans="1:8" ht="15.75" thickBot="1">
      <c r="A211" s="30" t="s">
        <v>598</v>
      </c>
      <c r="B211" s="31"/>
      <c r="C211" s="32"/>
      <c r="D211" s="162"/>
      <c r="E211" s="227"/>
      <c r="F211" s="217"/>
      <c r="G211" s="148" t="s">
        <v>726</v>
      </c>
      <c r="H211" s="149" t="s">
        <v>727</v>
      </c>
    </row>
    <row r="212" spans="1:8" ht="36.75" thickBot="1">
      <c r="A212" s="11" t="s">
        <v>601</v>
      </c>
      <c r="B212" s="90" t="s">
        <v>602</v>
      </c>
      <c r="C212" s="28">
        <v>110</v>
      </c>
      <c r="D212" s="161"/>
      <c r="E212" s="227"/>
      <c r="F212" s="217"/>
      <c r="G212" s="148" t="s">
        <v>728</v>
      </c>
      <c r="H212" s="149" t="s">
        <v>729</v>
      </c>
    </row>
    <row r="213" spans="1:8" ht="84.75" thickBot="1">
      <c r="A213" s="11" t="s">
        <v>605</v>
      </c>
      <c r="B213" s="90" t="s">
        <v>1471</v>
      </c>
      <c r="C213" s="29">
        <v>120</v>
      </c>
      <c r="D213" s="162"/>
      <c r="E213" s="227"/>
      <c r="F213" s="217"/>
      <c r="G213" s="148" t="s">
        <v>730</v>
      </c>
      <c r="H213" s="149" t="s">
        <v>731</v>
      </c>
    </row>
    <row r="214" spans="1:8" ht="36.75" thickBot="1">
      <c r="A214" s="6" t="s">
        <v>607</v>
      </c>
      <c r="B214" s="90" t="s">
        <v>1472</v>
      </c>
      <c r="C214" s="29">
        <v>130</v>
      </c>
      <c r="D214" s="162"/>
      <c r="E214" s="227"/>
      <c r="F214" s="217"/>
      <c r="G214" s="148" t="s">
        <v>732</v>
      </c>
      <c r="H214" s="149" t="s">
        <v>733</v>
      </c>
    </row>
    <row r="215" spans="1:8" ht="24.75" thickBot="1">
      <c r="A215" s="6" t="s">
        <v>609</v>
      </c>
      <c r="B215" s="90" t="s">
        <v>610</v>
      </c>
      <c r="C215" s="29">
        <v>140</v>
      </c>
      <c r="D215" s="162"/>
      <c r="E215" s="227"/>
      <c r="F215" s="217"/>
      <c r="G215" s="148" t="s">
        <v>734</v>
      </c>
      <c r="H215" s="149" t="s">
        <v>735</v>
      </c>
    </row>
    <row r="216" spans="1:8" ht="15.75" thickBot="1">
      <c r="A216" s="30" t="s">
        <v>613</v>
      </c>
      <c r="B216" s="31"/>
      <c r="C216" s="32"/>
      <c r="D216" s="162"/>
      <c r="E216" s="227"/>
      <c r="F216" s="217"/>
      <c r="G216" s="148" t="s">
        <v>736</v>
      </c>
      <c r="H216" s="149" t="s">
        <v>737</v>
      </c>
    </row>
    <row r="217" spans="1:8" ht="15.75" thickBot="1">
      <c r="A217" s="4" t="s">
        <v>613</v>
      </c>
      <c r="B217" s="27" t="s">
        <v>614</v>
      </c>
      <c r="C217" s="29">
        <v>200</v>
      </c>
      <c r="D217" s="162"/>
      <c r="E217" s="227"/>
      <c r="F217" s="217"/>
      <c r="G217" s="148" t="s">
        <v>738</v>
      </c>
      <c r="H217" s="149" t="s">
        <v>739</v>
      </c>
    </row>
    <row r="218" spans="1:8" ht="15.75" thickBot="1">
      <c r="A218" s="30" t="s">
        <v>617</v>
      </c>
      <c r="B218" s="31"/>
      <c r="C218" s="32"/>
      <c r="D218" s="162"/>
      <c r="E218" s="227"/>
      <c r="F218" s="217"/>
      <c r="G218" s="148" t="s">
        <v>740</v>
      </c>
      <c r="H218" s="149" t="s">
        <v>741</v>
      </c>
    </row>
    <row r="219" spans="1:8" ht="48.75" thickBot="1">
      <c r="A219" s="6" t="s">
        <v>617</v>
      </c>
      <c r="B219" s="90" t="s">
        <v>618</v>
      </c>
      <c r="C219" s="29">
        <v>311</v>
      </c>
      <c r="D219" s="162"/>
      <c r="E219" s="227"/>
      <c r="F219" s="217"/>
      <c r="G219" s="148" t="s">
        <v>742</v>
      </c>
      <c r="H219" s="149" t="s">
        <v>743</v>
      </c>
    </row>
    <row r="220" spans="1:8" ht="60.75" thickBot="1">
      <c r="A220" s="11" t="s">
        <v>620</v>
      </c>
      <c r="B220" s="91" t="s">
        <v>1469</v>
      </c>
      <c r="C220" s="29">
        <v>312</v>
      </c>
      <c r="D220" s="162"/>
      <c r="E220" s="227"/>
      <c r="F220" s="217"/>
      <c r="G220" s="148" t="s">
        <v>744</v>
      </c>
      <c r="H220" s="149" t="s">
        <v>745</v>
      </c>
    </row>
    <row r="221" spans="1:8" ht="15.75" thickBot="1">
      <c r="A221" s="11" t="s">
        <v>622</v>
      </c>
      <c r="B221" s="92" t="s">
        <v>623</v>
      </c>
      <c r="C221" s="29">
        <v>313</v>
      </c>
      <c r="D221" s="162"/>
      <c r="E221" s="227"/>
      <c r="F221" s="217"/>
      <c r="G221" s="148" t="s">
        <v>746</v>
      </c>
      <c r="H221" s="149" t="s">
        <v>747</v>
      </c>
    </row>
    <row r="222" spans="1:8" ht="15.75" thickBot="1">
      <c r="A222" s="194" t="s">
        <v>2517</v>
      </c>
      <c r="B222" s="90" t="s">
        <v>2518</v>
      </c>
      <c r="C222" s="29">
        <v>314</v>
      </c>
      <c r="D222" s="162"/>
      <c r="E222" s="227"/>
      <c r="F222" s="217"/>
      <c r="G222" s="148" t="s">
        <v>748</v>
      </c>
      <c r="H222" s="149" t="s">
        <v>749</v>
      </c>
    </row>
    <row r="223" spans="1:8" ht="15.75" thickBot="1">
      <c r="A223" s="11" t="s">
        <v>625</v>
      </c>
      <c r="B223" s="90" t="s">
        <v>1470</v>
      </c>
      <c r="C223" s="29">
        <v>321</v>
      </c>
      <c r="D223" s="162"/>
      <c r="E223" s="227"/>
      <c r="F223" s="217"/>
      <c r="G223" s="148" t="s">
        <v>750</v>
      </c>
      <c r="H223" s="149" t="s">
        <v>138</v>
      </c>
    </row>
    <row r="224" spans="1:8" ht="15.75" thickBot="1">
      <c r="A224" s="11" t="s">
        <v>629</v>
      </c>
      <c r="B224" s="90" t="s">
        <v>1470</v>
      </c>
      <c r="C224" s="29">
        <v>322</v>
      </c>
      <c r="D224" s="162"/>
      <c r="E224" s="227"/>
      <c r="F224" s="218"/>
      <c r="G224" s="150" t="s">
        <v>751</v>
      </c>
      <c r="H224" s="151" t="s">
        <v>752</v>
      </c>
    </row>
    <row r="225" spans="1:8" ht="15.75" thickBot="1">
      <c r="A225" s="30" t="s">
        <v>632</v>
      </c>
      <c r="B225" s="31"/>
      <c r="C225" s="32"/>
      <c r="D225" s="162"/>
      <c r="E225" s="227"/>
      <c r="F225" s="216" t="s">
        <v>753</v>
      </c>
      <c r="G225" s="148" t="s">
        <v>754</v>
      </c>
      <c r="H225" s="149" t="s">
        <v>755</v>
      </c>
    </row>
    <row r="226" spans="1:8" ht="26.25" thickBot="1">
      <c r="A226" s="11" t="s">
        <v>635</v>
      </c>
      <c r="B226" s="27" t="s">
        <v>636</v>
      </c>
      <c r="C226" s="29">
        <v>411</v>
      </c>
      <c r="D226" s="162"/>
      <c r="E226" s="227"/>
      <c r="F226" s="217"/>
      <c r="G226" s="148" t="s">
        <v>756</v>
      </c>
      <c r="H226" s="149" t="s">
        <v>757</v>
      </c>
    </row>
    <row r="227" spans="1:8" ht="25.5">
      <c r="A227" s="223" t="s">
        <v>639</v>
      </c>
      <c r="B227" s="33" t="s">
        <v>640</v>
      </c>
      <c r="C227" s="192">
        <v>412</v>
      </c>
      <c r="D227" s="161"/>
      <c r="E227" s="227"/>
      <c r="F227" s="217"/>
      <c r="G227" s="148" t="s">
        <v>758</v>
      </c>
      <c r="H227" s="149" t="s">
        <v>759</v>
      </c>
    </row>
    <row r="228" spans="1:8" ht="38.25">
      <c r="A228" s="224"/>
      <c r="B228" s="34" t="s">
        <v>643</v>
      </c>
      <c r="C228" s="193"/>
      <c r="D228" s="162"/>
      <c r="E228" s="227"/>
      <c r="F228" s="217"/>
      <c r="G228" s="148" t="s">
        <v>760</v>
      </c>
      <c r="H228" s="149" t="s">
        <v>761</v>
      </c>
    </row>
    <row r="229" spans="1:8" ht="15.75" thickBot="1">
      <c r="A229" s="225"/>
      <c r="B229" s="35"/>
      <c r="C229" s="29"/>
      <c r="E229" s="227"/>
      <c r="F229" s="217"/>
      <c r="G229" s="148" t="s">
        <v>762</v>
      </c>
      <c r="H229" s="149" t="s">
        <v>763</v>
      </c>
    </row>
    <row r="230" spans="1:8" ht="15.75" thickBot="1">
      <c r="A230" s="6" t="s">
        <v>646</v>
      </c>
      <c r="B230" s="27" t="s">
        <v>626</v>
      </c>
      <c r="C230" s="29">
        <v>421</v>
      </c>
      <c r="E230" s="227"/>
      <c r="F230" s="217"/>
      <c r="G230" s="148" t="s">
        <v>764</v>
      </c>
      <c r="H230" s="149" t="s">
        <v>765</v>
      </c>
    </row>
    <row r="231" spans="1:8" ht="15.75" thickBot="1">
      <c r="A231" s="6" t="s">
        <v>648</v>
      </c>
      <c r="B231" s="27" t="s">
        <v>626</v>
      </c>
      <c r="C231" s="29">
        <v>422</v>
      </c>
      <c r="E231" s="227"/>
      <c r="F231" s="217"/>
      <c r="G231" s="148" t="s">
        <v>766</v>
      </c>
      <c r="H231" s="149" t="s">
        <v>767</v>
      </c>
    </row>
    <row r="232" spans="1:8" ht="39" thickBot="1">
      <c r="A232" s="6" t="s">
        <v>651</v>
      </c>
      <c r="B232" s="27" t="s">
        <v>652</v>
      </c>
      <c r="C232" s="29">
        <v>431</v>
      </c>
      <c r="E232" s="227"/>
      <c r="F232" s="217"/>
      <c r="G232" s="148" t="s">
        <v>768</v>
      </c>
      <c r="H232" s="149" t="s">
        <v>769</v>
      </c>
    </row>
    <row r="233" spans="1:8" ht="15.75" thickBot="1">
      <c r="A233" s="6" t="s">
        <v>655</v>
      </c>
      <c r="B233" s="27" t="s">
        <v>626</v>
      </c>
      <c r="C233" s="29">
        <v>441</v>
      </c>
      <c r="E233" s="227"/>
      <c r="F233" s="217"/>
      <c r="G233" s="148" t="s">
        <v>770</v>
      </c>
      <c r="H233" s="149" t="s">
        <v>771</v>
      </c>
    </row>
    <row r="234" spans="1:8" ht="15.75" thickBot="1">
      <c r="A234" s="6" t="s">
        <v>658</v>
      </c>
      <c r="B234" s="27" t="s">
        <v>626</v>
      </c>
      <c r="C234" s="29">
        <v>442</v>
      </c>
      <c r="E234" s="227"/>
      <c r="F234" s="217"/>
      <c r="G234" s="148" t="s">
        <v>772</v>
      </c>
      <c r="H234" s="149" t="s">
        <v>773</v>
      </c>
    </row>
    <row r="235" spans="1:8" ht="15.75" thickBot="1">
      <c r="A235" s="30" t="s">
        <v>661</v>
      </c>
      <c r="B235" s="31"/>
      <c r="C235" s="32"/>
      <c r="E235" s="228"/>
      <c r="F235" s="218"/>
      <c r="G235" s="150" t="s">
        <v>774</v>
      </c>
      <c r="H235" s="151" t="s">
        <v>775</v>
      </c>
    </row>
    <row r="236" spans="1:8" ht="96.75" thickBot="1">
      <c r="A236" s="36" t="s">
        <v>663</v>
      </c>
      <c r="B236" s="90" t="s">
        <v>1473</v>
      </c>
      <c r="C236" s="192">
        <v>511</v>
      </c>
      <c r="E236" s="226" t="s">
        <v>2414</v>
      </c>
      <c r="F236" s="216" t="s">
        <v>776</v>
      </c>
      <c r="G236" s="148" t="s">
        <v>776</v>
      </c>
      <c r="H236" s="149" t="s">
        <v>49</v>
      </c>
    </row>
    <row r="237" spans="1:8" ht="24.75" thickBot="1">
      <c r="A237" s="36" t="s">
        <v>666</v>
      </c>
      <c r="B237" s="93" t="s">
        <v>1474</v>
      </c>
      <c r="C237" s="192">
        <v>512</v>
      </c>
      <c r="E237" s="227"/>
      <c r="F237" s="217"/>
      <c r="G237" s="148" t="s">
        <v>777</v>
      </c>
      <c r="H237" s="149" t="s">
        <v>50</v>
      </c>
    </row>
    <row r="238" spans="1:8" ht="72.75" thickBot="1">
      <c r="A238" s="36" t="s">
        <v>668</v>
      </c>
      <c r="B238" s="90" t="s">
        <v>1475</v>
      </c>
      <c r="C238" s="192">
        <v>513</v>
      </c>
      <c r="E238" s="227"/>
      <c r="F238" s="217"/>
      <c r="G238" s="148" t="s">
        <v>778</v>
      </c>
      <c r="H238" s="149" t="s">
        <v>51</v>
      </c>
    </row>
    <row r="239" spans="1:8" ht="48.75" thickBot="1">
      <c r="A239" s="37" t="s">
        <v>671</v>
      </c>
      <c r="B239" s="90" t="s">
        <v>1476</v>
      </c>
      <c r="C239" s="28">
        <v>514</v>
      </c>
      <c r="E239" s="227"/>
      <c r="F239" s="217"/>
      <c r="G239" s="148" t="s">
        <v>779</v>
      </c>
      <c r="H239" s="149" t="s">
        <v>52</v>
      </c>
    </row>
    <row r="240" spans="1:8" ht="84.75" thickBot="1">
      <c r="A240" s="36" t="s">
        <v>674</v>
      </c>
      <c r="B240" s="90" t="s">
        <v>675</v>
      </c>
      <c r="C240" s="28">
        <v>515</v>
      </c>
      <c r="E240" s="227"/>
      <c r="F240" s="217"/>
      <c r="G240" s="148" t="s">
        <v>780</v>
      </c>
      <c r="H240" s="149" t="s">
        <v>781</v>
      </c>
    </row>
    <row r="241" spans="1:8" ht="48.75" thickBot="1">
      <c r="A241" s="6" t="s">
        <v>678</v>
      </c>
      <c r="B241" s="90" t="s">
        <v>679</v>
      </c>
      <c r="C241" s="29">
        <v>516</v>
      </c>
      <c r="E241" s="227"/>
      <c r="F241" s="217"/>
      <c r="G241" s="148" t="s">
        <v>782</v>
      </c>
      <c r="H241" s="149" t="s">
        <v>783</v>
      </c>
    </row>
    <row r="242" spans="1:8" ht="60.75" thickBot="1">
      <c r="A242" s="6" t="s">
        <v>681</v>
      </c>
      <c r="B242" s="94" t="s">
        <v>1477</v>
      </c>
      <c r="C242" s="29">
        <v>517</v>
      </c>
      <c r="E242" s="227"/>
      <c r="F242" s="217"/>
      <c r="G242" s="148" t="s">
        <v>784</v>
      </c>
      <c r="H242" s="149" t="s">
        <v>53</v>
      </c>
    </row>
    <row r="243" spans="1:8" ht="15.75" thickBot="1">
      <c r="A243" s="6" t="s">
        <v>683</v>
      </c>
      <c r="B243" s="92" t="s">
        <v>626</v>
      </c>
      <c r="C243" s="29">
        <v>521</v>
      </c>
      <c r="E243" s="227"/>
      <c r="F243" s="218"/>
      <c r="G243" s="150" t="s">
        <v>785</v>
      </c>
      <c r="H243" s="151" t="s">
        <v>786</v>
      </c>
    </row>
    <row r="244" spans="1:8" ht="48.75" thickBot="1">
      <c r="A244" s="6" t="s">
        <v>685</v>
      </c>
      <c r="B244" s="90" t="s">
        <v>686</v>
      </c>
      <c r="C244" s="29">
        <v>522</v>
      </c>
      <c r="E244" s="227"/>
      <c r="F244" s="216" t="s">
        <v>787</v>
      </c>
      <c r="G244" s="148" t="s">
        <v>788</v>
      </c>
      <c r="H244" s="149" t="s">
        <v>54</v>
      </c>
    </row>
    <row r="245" spans="1:8" ht="36.75" thickBot="1">
      <c r="A245" s="6" t="s">
        <v>688</v>
      </c>
      <c r="B245" s="90" t="s">
        <v>689</v>
      </c>
      <c r="C245" s="29">
        <v>523</v>
      </c>
      <c r="E245" s="227"/>
      <c r="F245" s="217"/>
      <c r="G245" s="148" t="s">
        <v>789</v>
      </c>
      <c r="H245" s="149" t="s">
        <v>790</v>
      </c>
    </row>
    <row r="246" spans="1:8" ht="15.75" thickBot="1">
      <c r="A246" s="6" t="s">
        <v>691</v>
      </c>
      <c r="B246" s="90" t="s">
        <v>626</v>
      </c>
      <c r="C246" s="29">
        <v>524</v>
      </c>
      <c r="E246" s="227"/>
      <c r="F246" s="217"/>
      <c r="G246" s="148" t="s">
        <v>791</v>
      </c>
      <c r="H246" s="149" t="s">
        <v>792</v>
      </c>
    </row>
    <row r="247" spans="1:8" ht="36.75" thickBot="1">
      <c r="A247" s="6" t="s">
        <v>692</v>
      </c>
      <c r="B247" s="90" t="s">
        <v>693</v>
      </c>
      <c r="C247" s="29">
        <v>525</v>
      </c>
      <c r="E247" s="228"/>
      <c r="F247" s="218"/>
      <c r="G247" s="150" t="s">
        <v>793</v>
      </c>
      <c r="H247" s="151" t="s">
        <v>55</v>
      </c>
    </row>
    <row r="248" spans="1:8" ht="36.75" thickBot="1">
      <c r="A248" s="6" t="s">
        <v>695</v>
      </c>
      <c r="B248" s="90" t="s">
        <v>696</v>
      </c>
      <c r="C248" s="29">
        <v>526</v>
      </c>
      <c r="E248" s="226" t="s">
        <v>779</v>
      </c>
      <c r="F248" s="216" t="s">
        <v>794</v>
      </c>
      <c r="G248" s="148" t="s">
        <v>795</v>
      </c>
      <c r="H248" s="149" t="s">
        <v>0</v>
      </c>
    </row>
    <row r="249" spans="1:8" ht="24.75" thickBot="1">
      <c r="A249" s="6" t="s">
        <v>698</v>
      </c>
      <c r="B249" s="90" t="s">
        <v>699</v>
      </c>
      <c r="C249" s="29">
        <v>527</v>
      </c>
      <c r="E249" s="227"/>
      <c r="F249" s="217"/>
      <c r="G249" s="148" t="s">
        <v>796</v>
      </c>
      <c r="H249" s="149" t="s">
        <v>1</v>
      </c>
    </row>
    <row r="250" spans="1:8" ht="15.75" thickBot="1">
      <c r="A250" s="30" t="s">
        <v>701</v>
      </c>
      <c r="B250" s="31"/>
      <c r="C250" s="32"/>
      <c r="E250" s="227"/>
      <c r="F250" s="217"/>
      <c r="G250" s="148" t="s">
        <v>797</v>
      </c>
      <c r="H250" s="149" t="s">
        <v>798</v>
      </c>
    </row>
    <row r="251" spans="1:8" ht="24.75" thickBot="1">
      <c r="A251" s="38" t="s">
        <v>703</v>
      </c>
      <c r="B251" s="93" t="s">
        <v>704</v>
      </c>
      <c r="C251" s="29">
        <v>999</v>
      </c>
      <c r="E251" s="227"/>
      <c r="F251" s="217"/>
      <c r="G251" s="148" t="s">
        <v>799</v>
      </c>
      <c r="H251" s="149" t="s">
        <v>2</v>
      </c>
    </row>
    <row r="252" spans="1:8">
      <c r="E252" s="227"/>
      <c r="F252" s="217"/>
      <c r="G252" s="148" t="s">
        <v>800</v>
      </c>
      <c r="H252" s="149" t="s">
        <v>3</v>
      </c>
    </row>
    <row r="253" spans="1:8">
      <c r="E253" s="227"/>
      <c r="F253" s="217"/>
      <c r="G253" s="148" t="s">
        <v>801</v>
      </c>
      <c r="H253" s="149" t="s">
        <v>802</v>
      </c>
    </row>
    <row r="254" spans="1:8">
      <c r="E254" s="227"/>
      <c r="F254" s="217"/>
      <c r="G254" s="148" t="s">
        <v>794</v>
      </c>
      <c r="H254" s="149" t="s">
        <v>4</v>
      </c>
    </row>
    <row r="255" spans="1:8">
      <c r="E255" s="227"/>
      <c r="F255" s="217"/>
      <c r="G255" s="148" t="s">
        <v>803</v>
      </c>
      <c r="H255" s="149" t="s">
        <v>5</v>
      </c>
    </row>
    <row r="256" spans="1:8" ht="15.75" thickBot="1">
      <c r="A256" s="134"/>
      <c r="B256" s="134"/>
      <c r="E256" s="227"/>
      <c r="F256" s="218"/>
      <c r="G256" s="150" t="s">
        <v>804</v>
      </c>
      <c r="H256" s="151" t="s">
        <v>805</v>
      </c>
    </row>
    <row r="257" spans="1:8">
      <c r="A257" s="134"/>
      <c r="B257" s="134"/>
      <c r="E257" s="227"/>
      <c r="F257" s="216" t="s">
        <v>806</v>
      </c>
      <c r="G257" s="148" t="s">
        <v>807</v>
      </c>
      <c r="H257" s="149" t="s">
        <v>6</v>
      </c>
    </row>
    <row r="258" spans="1:8">
      <c r="A258" s="134"/>
      <c r="B258" s="135"/>
      <c r="E258" s="227"/>
      <c r="F258" s="217"/>
      <c r="G258" s="148" t="s">
        <v>808</v>
      </c>
      <c r="H258" s="149" t="s">
        <v>7</v>
      </c>
    </row>
    <row r="259" spans="1:8">
      <c r="A259" s="136"/>
      <c r="B259" s="137"/>
      <c r="E259" s="227"/>
      <c r="F259" s="217"/>
      <c r="G259" s="148" t="s">
        <v>809</v>
      </c>
      <c r="H259" s="149" t="s">
        <v>810</v>
      </c>
    </row>
    <row r="260" spans="1:8">
      <c r="A260" s="136"/>
      <c r="B260" s="137"/>
      <c r="E260" s="227"/>
      <c r="F260" s="217"/>
      <c r="G260" s="148" t="s">
        <v>811</v>
      </c>
      <c r="H260" s="149" t="s">
        <v>812</v>
      </c>
    </row>
    <row r="261" spans="1:8">
      <c r="E261" s="227"/>
      <c r="F261" s="217"/>
      <c r="G261" s="148" t="s">
        <v>813</v>
      </c>
      <c r="H261" s="149" t="s">
        <v>814</v>
      </c>
    </row>
    <row r="262" spans="1:8">
      <c r="E262" s="227"/>
      <c r="F262" s="217"/>
      <c r="G262" s="148" t="s">
        <v>815</v>
      </c>
      <c r="H262" s="149" t="s">
        <v>816</v>
      </c>
    </row>
    <row r="263" spans="1:8">
      <c r="E263" s="227"/>
      <c r="F263" s="217"/>
      <c r="G263" s="148" t="s">
        <v>817</v>
      </c>
      <c r="H263" s="149" t="s">
        <v>8</v>
      </c>
    </row>
    <row r="264" spans="1:8">
      <c r="E264" s="227"/>
      <c r="F264" s="217"/>
      <c r="G264" s="148" t="s">
        <v>818</v>
      </c>
      <c r="H264" s="149" t="s">
        <v>9</v>
      </c>
    </row>
    <row r="265" spans="1:8">
      <c r="E265" s="227"/>
      <c r="F265" s="217"/>
      <c r="G265" s="148" t="s">
        <v>819</v>
      </c>
      <c r="H265" s="149" t="s">
        <v>820</v>
      </c>
    </row>
    <row r="266" spans="1:8" ht="15.75" thickBot="1">
      <c r="E266" s="227"/>
      <c r="F266" s="218"/>
      <c r="G266" s="150" t="s">
        <v>821</v>
      </c>
      <c r="H266" s="151" t="s">
        <v>10</v>
      </c>
    </row>
    <row r="267" spans="1:8">
      <c r="E267" s="227"/>
      <c r="F267" s="216" t="s">
        <v>822</v>
      </c>
      <c r="G267" s="148" t="s">
        <v>822</v>
      </c>
      <c r="H267" s="149" t="s">
        <v>11</v>
      </c>
    </row>
    <row r="268" spans="1:8">
      <c r="E268" s="227"/>
      <c r="F268" s="217"/>
      <c r="G268" s="148" t="s">
        <v>823</v>
      </c>
      <c r="H268" s="149" t="s">
        <v>824</v>
      </c>
    </row>
    <row r="269" spans="1:8">
      <c r="E269" s="227"/>
      <c r="F269" s="217"/>
      <c r="G269" s="148" t="s">
        <v>825</v>
      </c>
      <c r="H269" s="149" t="s">
        <v>826</v>
      </c>
    </row>
    <row r="270" spans="1:8">
      <c r="E270" s="227"/>
      <c r="F270" s="217"/>
      <c r="G270" s="148" t="s">
        <v>827</v>
      </c>
      <c r="H270" s="149" t="s">
        <v>828</v>
      </c>
    </row>
    <row r="271" spans="1:8">
      <c r="E271" s="227"/>
      <c r="F271" s="217"/>
      <c r="G271" s="148" t="s">
        <v>829</v>
      </c>
      <c r="H271" s="149" t="s">
        <v>830</v>
      </c>
    </row>
    <row r="272" spans="1:8">
      <c r="E272" s="227"/>
      <c r="F272" s="217"/>
      <c r="G272" s="148" t="s">
        <v>831</v>
      </c>
      <c r="H272" s="149" t="s">
        <v>832</v>
      </c>
    </row>
    <row r="273" spans="5:8" ht="15.75" thickBot="1">
      <c r="E273" s="227"/>
      <c r="F273" s="218"/>
      <c r="G273" s="150" t="s">
        <v>833</v>
      </c>
      <c r="H273" s="151" t="s">
        <v>834</v>
      </c>
    </row>
    <row r="274" spans="5:8">
      <c r="E274" s="227"/>
      <c r="F274" s="216" t="s">
        <v>835</v>
      </c>
      <c r="G274" s="148" t="s">
        <v>836</v>
      </c>
      <c r="H274" s="149" t="s">
        <v>12</v>
      </c>
    </row>
    <row r="275" spans="5:8">
      <c r="E275" s="227"/>
      <c r="F275" s="217"/>
      <c r="G275" s="148" t="s">
        <v>837</v>
      </c>
      <c r="H275" s="149" t="s">
        <v>13</v>
      </c>
    </row>
    <row r="276" spans="5:8">
      <c r="E276" s="227"/>
      <c r="F276" s="217"/>
      <c r="G276" s="148" t="s">
        <v>838</v>
      </c>
      <c r="H276" s="149" t="s">
        <v>14</v>
      </c>
    </row>
    <row r="277" spans="5:8" ht="15.75" thickBot="1">
      <c r="E277" s="228"/>
      <c r="F277" s="218"/>
      <c r="G277" s="150" t="s">
        <v>835</v>
      </c>
      <c r="H277" s="151" t="s">
        <v>15</v>
      </c>
    </row>
    <row r="278" spans="5:8">
      <c r="E278" s="229" t="s">
        <v>840</v>
      </c>
      <c r="F278" s="216" t="s">
        <v>839</v>
      </c>
      <c r="G278" s="148" t="s">
        <v>839</v>
      </c>
      <c r="H278" s="149" t="s">
        <v>16</v>
      </c>
    </row>
    <row r="279" spans="5:8" ht="15.75" customHeight="1" thickBot="1">
      <c r="E279" s="230"/>
      <c r="F279" s="218"/>
      <c r="G279" s="150" t="s">
        <v>841</v>
      </c>
      <c r="H279" s="151" t="s">
        <v>842</v>
      </c>
    </row>
    <row r="280" spans="5:8">
      <c r="E280" s="230"/>
      <c r="F280" s="216" t="s">
        <v>843</v>
      </c>
      <c r="G280" s="148" t="s">
        <v>843</v>
      </c>
      <c r="H280" s="149" t="s">
        <v>17</v>
      </c>
    </row>
    <row r="281" spans="5:8">
      <c r="E281" s="230"/>
      <c r="F281" s="217"/>
      <c r="G281" s="148" t="s">
        <v>844</v>
      </c>
      <c r="H281" s="149" t="s">
        <v>18</v>
      </c>
    </row>
    <row r="282" spans="5:8" ht="15.75" thickBot="1">
      <c r="E282" s="230"/>
      <c r="F282" s="218"/>
      <c r="G282" s="150" t="s">
        <v>845</v>
      </c>
      <c r="H282" s="151" t="s">
        <v>846</v>
      </c>
    </row>
    <row r="283" spans="5:8">
      <c r="E283" s="230"/>
      <c r="F283" s="216" t="s">
        <v>847</v>
      </c>
      <c r="G283" s="148" t="s">
        <v>848</v>
      </c>
      <c r="H283" s="149" t="s">
        <v>19</v>
      </c>
    </row>
    <row r="284" spans="5:8">
      <c r="E284" s="230"/>
      <c r="F284" s="217"/>
      <c r="G284" s="148" t="s">
        <v>849</v>
      </c>
      <c r="H284" s="149" t="s">
        <v>850</v>
      </c>
    </row>
    <row r="285" spans="5:8" ht="15.75" thickBot="1">
      <c r="E285" s="230"/>
      <c r="F285" s="218"/>
      <c r="G285" s="150" t="s">
        <v>851</v>
      </c>
      <c r="H285" s="151" t="s">
        <v>852</v>
      </c>
    </row>
    <row r="286" spans="5:8">
      <c r="E286" s="230"/>
      <c r="F286" s="216" t="s">
        <v>853</v>
      </c>
      <c r="G286" s="148" t="s">
        <v>854</v>
      </c>
      <c r="H286" s="149" t="s">
        <v>20</v>
      </c>
    </row>
    <row r="287" spans="5:8" ht="15.75" thickBot="1">
      <c r="E287" s="230"/>
      <c r="F287" s="218"/>
      <c r="G287" s="150" t="s">
        <v>855</v>
      </c>
      <c r="H287" s="151" t="s">
        <v>856</v>
      </c>
    </row>
    <row r="288" spans="5:8" ht="15" customHeight="1">
      <c r="E288" s="229" t="s">
        <v>2415</v>
      </c>
      <c r="F288" s="152" t="s">
        <v>857</v>
      </c>
      <c r="G288" s="148" t="s">
        <v>858</v>
      </c>
      <c r="H288" s="149" t="s">
        <v>21</v>
      </c>
    </row>
    <row r="289" spans="5:8">
      <c r="E289" s="230"/>
      <c r="F289" s="153"/>
      <c r="G289" s="148" t="s">
        <v>859</v>
      </c>
      <c r="H289" s="149" t="s">
        <v>860</v>
      </c>
    </row>
    <row r="290" spans="5:8">
      <c r="E290" s="230"/>
      <c r="F290" s="153"/>
      <c r="G290" s="148" t="s">
        <v>861</v>
      </c>
      <c r="H290" s="149" t="s">
        <v>2416</v>
      </c>
    </row>
    <row r="291" spans="5:8" ht="15.75" thickBot="1">
      <c r="E291" s="230"/>
      <c r="F291" s="153"/>
      <c r="G291" s="148" t="s">
        <v>862</v>
      </c>
      <c r="H291" s="149" t="s">
        <v>863</v>
      </c>
    </row>
    <row r="292" spans="5:8">
      <c r="E292" s="230"/>
      <c r="F292" s="216" t="s">
        <v>864</v>
      </c>
      <c r="G292" s="154" t="s">
        <v>2417</v>
      </c>
      <c r="H292" s="155" t="s">
        <v>865</v>
      </c>
    </row>
    <row r="293" spans="5:8" ht="15.75" thickBot="1">
      <c r="E293" s="230"/>
      <c r="F293" s="218"/>
      <c r="G293" s="150" t="s">
        <v>866</v>
      </c>
      <c r="H293" s="151" t="s">
        <v>867</v>
      </c>
    </row>
    <row r="294" spans="5:8">
      <c r="E294" s="230"/>
      <c r="F294" s="216" t="s">
        <v>868</v>
      </c>
      <c r="G294" s="148" t="s">
        <v>869</v>
      </c>
      <c r="H294" s="149" t="s">
        <v>22</v>
      </c>
    </row>
    <row r="295" spans="5:8">
      <c r="E295" s="230"/>
      <c r="F295" s="217"/>
      <c r="G295" s="148" t="s">
        <v>870</v>
      </c>
      <c r="H295" s="149" t="s">
        <v>871</v>
      </c>
    </row>
    <row r="296" spans="5:8" ht="15.75" thickBot="1">
      <c r="E296" s="230"/>
      <c r="F296" s="218"/>
      <c r="G296" s="150" t="s">
        <v>872</v>
      </c>
      <c r="H296" s="151" t="s">
        <v>873</v>
      </c>
    </row>
    <row r="297" spans="5:8">
      <c r="E297" s="230"/>
      <c r="F297" s="216" t="s">
        <v>874</v>
      </c>
      <c r="G297" s="148" t="s">
        <v>875</v>
      </c>
      <c r="H297" s="149" t="s">
        <v>23</v>
      </c>
    </row>
    <row r="298" spans="5:8" ht="15.75" thickBot="1">
      <c r="E298" s="231"/>
      <c r="F298" s="218"/>
      <c r="G298" s="150" t="s">
        <v>876</v>
      </c>
      <c r="H298" s="151" t="s">
        <v>877</v>
      </c>
    </row>
    <row r="299" spans="5:8" ht="15" customHeight="1">
      <c r="E299" s="229" t="s">
        <v>2418</v>
      </c>
      <c r="F299" s="216" t="s">
        <v>878</v>
      </c>
      <c r="G299" s="148" t="s">
        <v>878</v>
      </c>
      <c r="H299" s="149" t="s">
        <v>24</v>
      </c>
    </row>
    <row r="300" spans="5:8">
      <c r="E300" s="230"/>
      <c r="F300" s="217"/>
      <c r="G300" s="148" t="s">
        <v>879</v>
      </c>
      <c r="H300" s="149" t="s">
        <v>25</v>
      </c>
    </row>
    <row r="301" spans="5:8">
      <c r="E301" s="230"/>
      <c r="F301" s="217"/>
      <c r="G301" s="148" t="s">
        <v>880</v>
      </c>
      <c r="H301" s="149" t="s">
        <v>881</v>
      </c>
    </row>
    <row r="302" spans="5:8">
      <c r="E302" s="230"/>
      <c r="F302" s="217"/>
      <c r="G302" s="148" t="s">
        <v>882</v>
      </c>
      <c r="H302" s="149" t="s">
        <v>883</v>
      </c>
    </row>
    <row r="303" spans="5:8">
      <c r="E303" s="230"/>
      <c r="F303" s="217"/>
      <c r="G303" s="148" t="s">
        <v>884</v>
      </c>
      <c r="H303" s="149" t="s">
        <v>885</v>
      </c>
    </row>
    <row r="304" spans="5:8">
      <c r="E304" s="230"/>
      <c r="F304" s="217"/>
      <c r="G304" s="148" t="s">
        <v>886</v>
      </c>
      <c r="H304" s="149" t="s">
        <v>26</v>
      </c>
    </row>
    <row r="305" spans="5:8">
      <c r="E305" s="230"/>
      <c r="F305" s="217"/>
      <c r="G305" s="148" t="s">
        <v>887</v>
      </c>
      <c r="H305" s="149" t="s">
        <v>888</v>
      </c>
    </row>
    <row r="306" spans="5:8">
      <c r="E306" s="230"/>
      <c r="F306" s="217"/>
      <c r="G306" s="148" t="s">
        <v>889</v>
      </c>
      <c r="H306" s="149" t="s">
        <v>27</v>
      </c>
    </row>
    <row r="307" spans="5:8">
      <c r="E307" s="230"/>
      <c r="F307" s="217"/>
      <c r="G307" s="148" t="s">
        <v>890</v>
      </c>
      <c r="H307" s="149" t="s">
        <v>28</v>
      </c>
    </row>
    <row r="308" spans="5:8">
      <c r="E308" s="230"/>
      <c r="F308" s="217"/>
      <c r="G308" s="148" t="s">
        <v>891</v>
      </c>
      <c r="H308" s="149" t="s">
        <v>29</v>
      </c>
    </row>
    <row r="309" spans="5:8">
      <c r="E309" s="230"/>
      <c r="F309" s="217"/>
      <c r="G309" s="148" t="s">
        <v>892</v>
      </c>
      <c r="H309" s="149" t="s">
        <v>893</v>
      </c>
    </row>
    <row r="310" spans="5:8">
      <c r="E310" s="230"/>
      <c r="F310" s="217"/>
      <c r="G310" s="148" t="s">
        <v>894</v>
      </c>
      <c r="H310" s="149" t="s">
        <v>895</v>
      </c>
    </row>
    <row r="311" spans="5:8">
      <c r="E311" s="230"/>
      <c r="F311" s="217"/>
      <c r="G311" s="148" t="s">
        <v>896</v>
      </c>
      <c r="H311" s="149" t="s">
        <v>30</v>
      </c>
    </row>
    <row r="312" spans="5:8">
      <c r="E312" s="230"/>
      <c r="F312" s="217"/>
      <c r="G312" s="148" t="s">
        <v>897</v>
      </c>
      <c r="H312" s="149" t="s">
        <v>31</v>
      </c>
    </row>
    <row r="313" spans="5:8">
      <c r="E313" s="230"/>
      <c r="F313" s="217"/>
      <c r="G313" s="148" t="s">
        <v>898</v>
      </c>
      <c r="H313" s="149" t="s">
        <v>32</v>
      </c>
    </row>
    <row r="314" spans="5:8">
      <c r="E314" s="230"/>
      <c r="F314" s="217"/>
      <c r="G314" s="148" t="s">
        <v>899</v>
      </c>
      <c r="H314" s="149" t="s">
        <v>900</v>
      </c>
    </row>
    <row r="315" spans="5:8">
      <c r="E315" s="230"/>
      <c r="F315" s="217"/>
      <c r="G315" s="148" t="s">
        <v>901</v>
      </c>
      <c r="H315" s="149" t="s">
        <v>902</v>
      </c>
    </row>
    <row r="316" spans="5:8">
      <c r="E316" s="230"/>
      <c r="F316" s="217"/>
      <c r="G316" s="148" t="s">
        <v>903</v>
      </c>
      <c r="H316" s="149" t="s">
        <v>904</v>
      </c>
    </row>
    <row r="317" spans="5:8">
      <c r="E317" s="230"/>
      <c r="F317" s="217"/>
      <c r="G317" s="148" t="s">
        <v>905</v>
      </c>
      <c r="H317" s="149" t="s">
        <v>33</v>
      </c>
    </row>
    <row r="318" spans="5:8">
      <c r="E318" s="230"/>
      <c r="F318" s="217"/>
      <c r="G318" s="148" t="s">
        <v>906</v>
      </c>
      <c r="H318" s="149" t="s">
        <v>34</v>
      </c>
    </row>
    <row r="319" spans="5:8">
      <c r="E319" s="230"/>
      <c r="F319" s="217"/>
      <c r="G319" s="148" t="s">
        <v>907</v>
      </c>
      <c r="H319" s="149" t="s">
        <v>908</v>
      </c>
    </row>
    <row r="320" spans="5:8">
      <c r="E320" s="230"/>
      <c r="F320" s="217"/>
      <c r="G320" s="148" t="s">
        <v>909</v>
      </c>
      <c r="H320" s="149" t="s">
        <v>35</v>
      </c>
    </row>
    <row r="321" spans="5:8">
      <c r="E321" s="230"/>
      <c r="F321" s="217"/>
      <c r="G321" s="148" t="s">
        <v>910</v>
      </c>
      <c r="H321" s="149" t="s">
        <v>36</v>
      </c>
    </row>
    <row r="322" spans="5:8">
      <c r="E322" s="230"/>
      <c r="F322" s="217"/>
      <c r="G322" s="148" t="s">
        <v>911</v>
      </c>
      <c r="H322" s="149" t="s">
        <v>912</v>
      </c>
    </row>
    <row r="323" spans="5:8">
      <c r="E323" s="230"/>
      <c r="F323" s="217"/>
      <c r="G323" s="148" t="s">
        <v>913</v>
      </c>
      <c r="H323" s="149" t="s">
        <v>914</v>
      </c>
    </row>
    <row r="324" spans="5:8">
      <c r="E324" s="230"/>
      <c r="F324" s="217"/>
      <c r="G324" s="148" t="s">
        <v>915</v>
      </c>
      <c r="H324" s="149" t="s">
        <v>37</v>
      </c>
    </row>
    <row r="325" spans="5:8">
      <c r="E325" s="230"/>
      <c r="F325" s="217"/>
      <c r="G325" s="148" t="s">
        <v>916</v>
      </c>
      <c r="H325" s="149" t="s">
        <v>917</v>
      </c>
    </row>
    <row r="326" spans="5:8">
      <c r="E326" s="230"/>
      <c r="F326" s="217"/>
      <c r="G326" s="148" t="s">
        <v>918</v>
      </c>
      <c r="H326" s="149" t="s">
        <v>919</v>
      </c>
    </row>
    <row r="327" spans="5:8">
      <c r="E327" s="230"/>
      <c r="F327" s="217"/>
      <c r="G327" s="148" t="s">
        <v>920</v>
      </c>
      <c r="H327" s="149" t="s">
        <v>921</v>
      </c>
    </row>
    <row r="328" spans="5:8">
      <c r="E328" s="230"/>
      <c r="F328" s="217"/>
      <c r="G328" s="148" t="s">
        <v>922</v>
      </c>
      <c r="H328" s="149" t="s">
        <v>38</v>
      </c>
    </row>
    <row r="329" spans="5:8">
      <c r="E329" s="230"/>
      <c r="F329" s="217"/>
      <c r="G329" s="148" t="s">
        <v>923</v>
      </c>
      <c r="H329" s="149" t="s">
        <v>39</v>
      </c>
    </row>
    <row r="330" spans="5:8" ht="15.75" thickBot="1">
      <c r="E330" s="230"/>
      <c r="F330" s="218"/>
      <c r="G330" s="150" t="s">
        <v>924</v>
      </c>
      <c r="H330" s="151" t="s">
        <v>925</v>
      </c>
    </row>
    <row r="331" spans="5:8">
      <c r="E331" s="230"/>
      <c r="F331" s="216" t="s">
        <v>926</v>
      </c>
      <c r="G331" s="148" t="s">
        <v>927</v>
      </c>
      <c r="H331" s="149" t="s">
        <v>40</v>
      </c>
    </row>
    <row r="332" spans="5:8">
      <c r="E332" s="230"/>
      <c r="F332" s="217"/>
      <c r="G332" s="148" t="s">
        <v>928</v>
      </c>
      <c r="H332" s="149" t="s">
        <v>929</v>
      </c>
    </row>
    <row r="333" spans="5:8" ht="15.75" thickBot="1">
      <c r="E333" s="230"/>
      <c r="F333" s="218"/>
      <c r="G333" s="150" t="s">
        <v>930</v>
      </c>
      <c r="H333" s="151" t="s">
        <v>41</v>
      </c>
    </row>
    <row r="334" spans="5:8">
      <c r="E334" s="230"/>
      <c r="F334" s="216" t="s">
        <v>931</v>
      </c>
      <c r="G334" s="148" t="s">
        <v>932</v>
      </c>
      <c r="H334" s="149" t="s">
        <v>933</v>
      </c>
    </row>
    <row r="335" spans="5:8">
      <c r="E335" s="230"/>
      <c r="F335" s="217"/>
      <c r="G335" s="148" t="s">
        <v>934</v>
      </c>
      <c r="H335" s="149" t="s">
        <v>935</v>
      </c>
    </row>
    <row r="336" spans="5:8" ht="15.75" thickBot="1">
      <c r="E336" s="230"/>
      <c r="F336" s="218"/>
      <c r="G336" s="150" t="s">
        <v>936</v>
      </c>
      <c r="H336" s="151" t="s">
        <v>42</v>
      </c>
    </row>
    <row r="337" spans="5:8">
      <c r="E337" s="230"/>
      <c r="F337" s="216" t="s">
        <v>937</v>
      </c>
      <c r="G337" s="148" t="s">
        <v>938</v>
      </c>
      <c r="H337" s="149" t="s">
        <v>43</v>
      </c>
    </row>
    <row r="338" spans="5:8">
      <c r="E338" s="230"/>
      <c r="F338" s="217"/>
      <c r="G338" s="148" t="s">
        <v>939</v>
      </c>
      <c r="H338" s="149" t="s">
        <v>44</v>
      </c>
    </row>
    <row r="339" spans="5:8">
      <c r="E339" s="230"/>
      <c r="F339" s="217"/>
      <c r="G339" s="148" t="s">
        <v>940</v>
      </c>
      <c r="H339" s="149" t="s">
        <v>941</v>
      </c>
    </row>
    <row r="340" spans="5:8" ht="15.75" thickBot="1">
      <c r="E340" s="230"/>
      <c r="F340" s="218"/>
      <c r="G340" s="150" t="s">
        <v>942</v>
      </c>
      <c r="H340" s="151" t="s">
        <v>943</v>
      </c>
    </row>
    <row r="341" spans="5:8">
      <c r="E341" s="230"/>
      <c r="F341" s="216" t="s">
        <v>944</v>
      </c>
      <c r="G341" s="148" t="s">
        <v>944</v>
      </c>
      <c r="H341" s="149" t="s">
        <v>45</v>
      </c>
    </row>
    <row r="342" spans="5:8">
      <c r="E342" s="230"/>
      <c r="F342" s="217"/>
      <c r="G342" s="148" t="s">
        <v>945</v>
      </c>
      <c r="H342" s="149" t="s">
        <v>946</v>
      </c>
    </row>
    <row r="343" spans="5:8">
      <c r="E343" s="230"/>
      <c r="F343" s="217"/>
      <c r="G343" s="148" t="s">
        <v>947</v>
      </c>
      <c r="H343" s="149" t="s">
        <v>46</v>
      </c>
    </row>
    <row r="344" spans="5:8">
      <c r="E344" s="230"/>
      <c r="F344" s="217"/>
      <c r="G344" s="148" t="s">
        <v>948</v>
      </c>
      <c r="H344" s="149" t="s">
        <v>949</v>
      </c>
    </row>
    <row r="345" spans="5:8" ht="15.75" thickBot="1">
      <c r="E345" s="230"/>
      <c r="F345" s="218"/>
      <c r="G345" s="150" t="s">
        <v>950</v>
      </c>
      <c r="H345" s="151" t="s">
        <v>951</v>
      </c>
    </row>
    <row r="346" spans="5:8">
      <c r="E346" s="230"/>
      <c r="F346" s="216" t="s">
        <v>952</v>
      </c>
      <c r="G346" s="148" t="s">
        <v>952</v>
      </c>
      <c r="H346" s="149" t="s">
        <v>47</v>
      </c>
    </row>
    <row r="347" spans="5:8">
      <c r="E347" s="230"/>
      <c r="F347" s="217"/>
      <c r="G347" s="148" t="s">
        <v>953</v>
      </c>
      <c r="H347" s="149" t="s">
        <v>954</v>
      </c>
    </row>
    <row r="348" spans="5:8">
      <c r="E348" s="230"/>
      <c r="F348" s="217"/>
      <c r="G348" s="148" t="s">
        <v>955</v>
      </c>
      <c r="H348" s="149" t="s">
        <v>956</v>
      </c>
    </row>
    <row r="349" spans="5:8">
      <c r="E349" s="230"/>
      <c r="F349" s="217"/>
      <c r="G349" s="148" t="s">
        <v>957</v>
      </c>
      <c r="H349" s="149" t="s">
        <v>958</v>
      </c>
    </row>
    <row r="350" spans="5:8" ht="15.75" thickBot="1">
      <c r="E350" s="231"/>
      <c r="F350" s="218"/>
      <c r="G350" s="148" t="s">
        <v>959</v>
      </c>
      <c r="H350" s="149" t="s">
        <v>48</v>
      </c>
    </row>
    <row r="351" spans="5:8" ht="15.75" thickBot="1">
      <c r="E351" s="232" t="s">
        <v>2419</v>
      </c>
      <c r="F351" s="233"/>
      <c r="G351" s="234"/>
      <c r="H351" s="156" t="s">
        <v>960</v>
      </c>
    </row>
    <row r="359" spans="1:26" s="82" customFormat="1">
      <c r="A359"/>
      <c r="B359"/>
      <c r="C359"/>
      <c r="D359"/>
      <c r="E359" s="108"/>
      <c r="F359" s="108"/>
      <c r="I359" s="109"/>
      <c r="K359" s="40"/>
      <c r="L359" s="40"/>
      <c r="M359" s="40"/>
      <c r="N359" s="40"/>
      <c r="O359" s="40"/>
      <c r="P359" s="40"/>
      <c r="Q359" s="40"/>
      <c r="R359" s="40"/>
      <c r="S359" s="40"/>
      <c r="T359" s="40"/>
      <c r="U359" s="41"/>
      <c r="V359"/>
      <c r="W359"/>
      <c r="X359"/>
      <c r="Y359"/>
      <c r="Z359" s="40"/>
    </row>
    <row r="360" spans="1:26" s="82" customFormat="1">
      <c r="A360"/>
      <c r="B360"/>
      <c r="C360"/>
      <c r="D360"/>
      <c r="E360" s="108"/>
      <c r="F360" s="108"/>
      <c r="I360" s="109"/>
      <c r="K360" s="40"/>
      <c r="L360" s="40"/>
      <c r="M360" s="40"/>
      <c r="N360" s="40"/>
      <c r="O360" s="40"/>
      <c r="P360" s="40"/>
      <c r="Q360" s="40"/>
      <c r="R360" s="40"/>
      <c r="S360" s="40"/>
      <c r="T360" s="40"/>
      <c r="U360" s="41"/>
      <c r="V360"/>
      <c r="W360"/>
      <c r="X360"/>
      <c r="Y360"/>
      <c r="Z360" s="40"/>
    </row>
    <row r="361" spans="1:26" s="82" customFormat="1">
      <c r="A361"/>
      <c r="B361"/>
      <c r="C361"/>
      <c r="D361"/>
      <c r="I361" s="109"/>
      <c r="K361" s="40"/>
      <c r="L361" s="40"/>
      <c r="M361" s="40"/>
      <c r="N361" s="40"/>
      <c r="O361" s="40"/>
      <c r="P361" s="40"/>
      <c r="Q361" s="40"/>
      <c r="R361" s="40"/>
      <c r="S361" s="40"/>
      <c r="T361" s="40"/>
      <c r="U361" s="41"/>
      <c r="V361"/>
      <c r="W361"/>
      <c r="X361"/>
      <c r="Y361"/>
      <c r="Z361" s="40"/>
    </row>
    <row r="362" spans="1:26" s="82" customFormat="1">
      <c r="A362"/>
      <c r="B362"/>
      <c r="C362"/>
      <c r="D362"/>
      <c r="I362" s="109"/>
      <c r="K362" s="40"/>
      <c r="L362" s="40"/>
      <c r="M362" s="40"/>
      <c r="N362" s="40"/>
      <c r="O362" s="40"/>
      <c r="P362" s="40"/>
      <c r="Q362" s="40"/>
      <c r="R362" s="40"/>
      <c r="S362" s="40"/>
      <c r="T362" s="40"/>
      <c r="U362" s="41"/>
      <c r="V362"/>
      <c r="W362"/>
      <c r="X362"/>
      <c r="Y362"/>
      <c r="Z362" s="40"/>
    </row>
    <row r="363" spans="1:26" s="82" customFormat="1">
      <c r="A363"/>
      <c r="B363"/>
      <c r="C363"/>
      <c r="D363"/>
      <c r="I363" s="109"/>
      <c r="K363" s="40"/>
      <c r="L363" s="40"/>
      <c r="M363" s="40"/>
      <c r="N363" s="40"/>
      <c r="O363" s="40"/>
      <c r="P363" s="40"/>
      <c r="Q363" s="40"/>
      <c r="R363" s="40"/>
      <c r="S363" s="40"/>
      <c r="T363" s="40"/>
      <c r="U363" s="41"/>
      <c r="V363"/>
      <c r="W363"/>
      <c r="X363"/>
      <c r="Y363"/>
      <c r="Z363" s="40"/>
    </row>
    <row r="364" spans="1:26" s="82" customFormat="1">
      <c r="A364"/>
      <c r="B364"/>
      <c r="C364"/>
      <c r="D364"/>
      <c r="I364" s="109"/>
      <c r="K364" s="40"/>
      <c r="L364" s="40"/>
      <c r="M364" s="40"/>
      <c r="N364" s="40"/>
      <c r="O364" s="40"/>
      <c r="P364" s="40"/>
      <c r="Q364" s="40"/>
      <c r="R364" s="40"/>
      <c r="S364" s="40"/>
      <c r="T364" s="40"/>
      <c r="U364" s="41"/>
      <c r="V364"/>
      <c r="W364"/>
      <c r="X364"/>
      <c r="Y364"/>
      <c r="Z364" s="40"/>
    </row>
    <row r="365" spans="1:26" s="82" customFormat="1">
      <c r="A365"/>
      <c r="B365"/>
      <c r="C365"/>
      <c r="D365"/>
      <c r="I365" s="109"/>
      <c r="K365" s="40"/>
      <c r="L365" s="40"/>
      <c r="M365" s="40"/>
      <c r="N365" s="40"/>
      <c r="O365" s="40"/>
      <c r="P365" s="40"/>
      <c r="Q365" s="40"/>
      <c r="R365" s="40"/>
      <c r="S365" s="40"/>
      <c r="T365" s="40"/>
      <c r="U365" s="41"/>
      <c r="V365"/>
      <c r="W365"/>
      <c r="X365"/>
      <c r="Y365"/>
      <c r="Z365" s="40"/>
    </row>
    <row r="366" spans="1:26" s="82" customFormat="1">
      <c r="A366"/>
      <c r="B366"/>
      <c r="C366"/>
      <c r="D366" s="108"/>
      <c r="I366" s="109"/>
      <c r="K366" s="40"/>
      <c r="L366" s="40"/>
      <c r="M366" s="40"/>
      <c r="N366" s="40"/>
      <c r="O366" s="40"/>
      <c r="P366" s="40"/>
      <c r="Q366" s="40"/>
      <c r="R366" s="40"/>
      <c r="S366" s="40"/>
      <c r="T366" s="40"/>
      <c r="U366" s="41"/>
      <c r="V366"/>
      <c r="W366"/>
      <c r="X366"/>
      <c r="Y366"/>
      <c r="Z366" s="40"/>
    </row>
    <row r="367" spans="1:26" s="82" customFormat="1">
      <c r="A367"/>
      <c r="B367"/>
      <c r="C367"/>
      <c r="D367" s="108"/>
      <c r="I367" s="109"/>
      <c r="K367" s="40"/>
      <c r="L367" s="40"/>
      <c r="M367" s="40"/>
      <c r="N367" s="40"/>
      <c r="O367" s="40"/>
      <c r="P367" s="40"/>
      <c r="Q367" s="40"/>
      <c r="R367" s="40"/>
      <c r="S367" s="40"/>
      <c r="T367" s="40"/>
      <c r="U367" s="41"/>
      <c r="V367"/>
      <c r="W367"/>
      <c r="X367"/>
      <c r="Y367"/>
      <c r="Z367" s="40"/>
    </row>
    <row r="368" spans="1:26" s="82" customFormat="1">
      <c r="A368"/>
      <c r="B368"/>
      <c r="C368"/>
      <c r="D368" s="109"/>
      <c r="I368" s="109"/>
      <c r="K368" s="40"/>
      <c r="L368" s="40"/>
      <c r="M368" s="40"/>
      <c r="N368" s="40"/>
      <c r="O368" s="40"/>
      <c r="P368" s="40"/>
      <c r="Q368" s="40"/>
      <c r="R368" s="40"/>
      <c r="S368" s="40"/>
      <c r="T368" s="40"/>
      <c r="U368" s="41"/>
      <c r="V368"/>
      <c r="W368"/>
      <c r="X368"/>
      <c r="Y368"/>
      <c r="Z368" s="40"/>
    </row>
    <row r="369" spans="1:26" s="82" customFormat="1">
      <c r="A369"/>
      <c r="B369"/>
      <c r="C369"/>
      <c r="D369" s="109"/>
      <c r="I369" s="109"/>
      <c r="K369" s="40"/>
      <c r="L369" s="40"/>
      <c r="M369" s="40"/>
      <c r="N369" s="40"/>
      <c r="O369" s="40"/>
      <c r="P369" s="40"/>
      <c r="Q369" s="40"/>
      <c r="R369" s="40"/>
      <c r="S369" s="40"/>
      <c r="T369" s="40"/>
      <c r="U369" s="41"/>
      <c r="V369" s="40"/>
      <c r="W369" s="40"/>
      <c r="X369" s="40"/>
      <c r="Y369" s="40"/>
      <c r="Z369" s="40"/>
    </row>
    <row r="370" spans="1:26" s="82" customFormat="1">
      <c r="A370"/>
      <c r="B370"/>
      <c r="C370"/>
      <c r="D370" s="109"/>
      <c r="I370" s="109"/>
      <c r="K370" s="40"/>
      <c r="L370" s="40"/>
      <c r="M370" s="40"/>
      <c r="N370" s="40"/>
      <c r="O370" s="40"/>
      <c r="P370" s="40"/>
      <c r="Q370" s="40"/>
      <c r="R370" s="40"/>
      <c r="S370" s="40"/>
      <c r="T370" s="40"/>
      <c r="U370" s="41"/>
      <c r="V370" s="40"/>
      <c r="W370" s="40"/>
      <c r="X370" s="40"/>
      <c r="Y370" s="40"/>
      <c r="Z370" s="40"/>
    </row>
    <row r="371" spans="1:26" s="82" customFormat="1">
      <c r="A371"/>
      <c r="B371"/>
      <c r="C371"/>
      <c r="D371" s="109"/>
      <c r="I371" s="109"/>
      <c r="K371" s="40"/>
      <c r="L371" s="40"/>
      <c r="M371" s="40"/>
      <c r="N371" s="40"/>
      <c r="O371" s="40"/>
      <c r="P371" s="40"/>
      <c r="Q371" s="40"/>
      <c r="R371" s="40"/>
      <c r="S371" s="40"/>
      <c r="T371" s="40"/>
      <c r="U371" s="41"/>
      <c r="V371" s="40"/>
      <c r="W371" s="40"/>
      <c r="X371" s="40"/>
      <c r="Y371" s="40"/>
      <c r="Z371" s="40"/>
    </row>
    <row r="372" spans="1:26" s="82" customFormat="1">
      <c r="A372"/>
      <c r="B372"/>
      <c r="C372"/>
      <c r="D372" s="109"/>
      <c r="I372" s="109"/>
      <c r="K372" s="40"/>
      <c r="L372" s="40"/>
      <c r="M372" s="40"/>
      <c r="N372" s="40"/>
      <c r="O372" s="40"/>
      <c r="P372" s="40"/>
      <c r="Q372" s="40"/>
      <c r="R372" s="40"/>
      <c r="S372" s="40"/>
      <c r="T372" s="40"/>
      <c r="U372" s="41"/>
      <c r="V372" s="40"/>
      <c r="W372" s="40"/>
      <c r="X372" s="40"/>
      <c r="Y372" s="40"/>
      <c r="Z372" s="40"/>
    </row>
    <row r="373" spans="1:26" s="82" customFormat="1">
      <c r="A373"/>
      <c r="B373"/>
      <c r="C373"/>
      <c r="D373" s="109"/>
      <c r="I373" s="109"/>
      <c r="K373" s="40"/>
      <c r="L373" s="40"/>
      <c r="M373" s="40"/>
      <c r="N373" s="40"/>
      <c r="O373" s="40"/>
      <c r="P373" s="40"/>
      <c r="Q373" s="40"/>
      <c r="R373" s="40"/>
      <c r="S373" s="40"/>
      <c r="T373" s="40"/>
      <c r="U373" s="41"/>
      <c r="V373" s="40"/>
      <c r="W373" s="40"/>
      <c r="X373" s="40"/>
      <c r="Y373" s="40"/>
      <c r="Z373" s="40"/>
    </row>
    <row r="374" spans="1:26" s="82" customFormat="1">
      <c r="A374"/>
      <c r="B374"/>
      <c r="C374"/>
      <c r="D374" s="109"/>
      <c r="I374" s="109"/>
      <c r="K374" s="40"/>
      <c r="L374" s="40"/>
      <c r="M374" s="40"/>
      <c r="N374" s="40"/>
      <c r="O374" s="40"/>
      <c r="P374" s="40"/>
      <c r="Q374" s="40"/>
      <c r="R374" s="40"/>
      <c r="S374" s="40"/>
      <c r="T374" s="40"/>
      <c r="U374" s="41"/>
      <c r="V374" s="40"/>
      <c r="W374" s="40"/>
      <c r="X374" s="40"/>
      <c r="Y374" s="40"/>
      <c r="Z374" s="40"/>
    </row>
    <row r="375" spans="1:26" s="82" customFormat="1">
      <c r="A375"/>
      <c r="B375"/>
      <c r="C375"/>
      <c r="D375" s="109"/>
      <c r="I375" s="109"/>
      <c r="K375" s="40"/>
      <c r="L375" s="40"/>
      <c r="M375" s="40"/>
      <c r="N375" s="40"/>
      <c r="O375" s="40"/>
      <c r="P375" s="40"/>
      <c r="Q375" s="40"/>
      <c r="R375" s="40"/>
      <c r="S375" s="40"/>
      <c r="T375" s="40"/>
      <c r="U375" s="41"/>
      <c r="V375" s="40"/>
      <c r="W375" s="40"/>
      <c r="X375" s="40"/>
      <c r="Y375" s="40"/>
      <c r="Z375" s="40"/>
    </row>
    <row r="376" spans="1:26" s="82" customFormat="1">
      <c r="A376"/>
      <c r="B376"/>
      <c r="C376"/>
      <c r="D376" s="109"/>
      <c r="I376" s="109"/>
      <c r="K376" s="40"/>
      <c r="L376" s="40"/>
      <c r="M376" s="40"/>
      <c r="N376" s="40"/>
      <c r="O376" s="40"/>
      <c r="P376" s="40"/>
      <c r="Q376" s="40"/>
      <c r="R376" s="40"/>
      <c r="S376" s="40"/>
      <c r="T376" s="40"/>
      <c r="U376" s="41"/>
      <c r="V376" s="40"/>
      <c r="W376" s="40"/>
      <c r="X376" s="40"/>
      <c r="Y376" s="40"/>
      <c r="Z376" s="40"/>
    </row>
    <row r="377" spans="1:26" s="82" customFormat="1">
      <c r="A377"/>
      <c r="B377"/>
      <c r="C377"/>
      <c r="D377" s="109"/>
      <c r="I377" s="109"/>
      <c r="K377" s="40"/>
      <c r="L377" s="40"/>
      <c r="M377" s="40"/>
      <c r="N377" s="40"/>
      <c r="O377" s="40"/>
      <c r="P377" s="40"/>
      <c r="Q377" s="40"/>
      <c r="R377" s="40"/>
      <c r="S377" s="40"/>
      <c r="T377" s="40"/>
      <c r="U377" s="41"/>
      <c r="V377" s="40"/>
      <c r="W377" s="40"/>
      <c r="X377" s="40"/>
      <c r="Y377" s="40"/>
      <c r="Z377" s="40"/>
    </row>
    <row r="378" spans="1:26" s="82" customFormat="1">
      <c r="A378"/>
      <c r="B378"/>
      <c r="C378"/>
      <c r="D378" s="109"/>
      <c r="I378" s="109"/>
      <c r="K378" s="40"/>
      <c r="L378" s="40"/>
      <c r="M378" s="40"/>
      <c r="N378" s="40"/>
      <c r="O378" s="40"/>
      <c r="P378" s="40"/>
      <c r="Q378" s="40"/>
      <c r="R378" s="40"/>
      <c r="S378" s="40"/>
      <c r="T378" s="40"/>
      <c r="U378" s="41"/>
      <c r="V378" s="40"/>
      <c r="W378" s="40"/>
      <c r="X378" s="40"/>
      <c r="Y378" s="40"/>
      <c r="Z378" s="40"/>
    </row>
    <row r="379" spans="1:26" s="82" customFormat="1">
      <c r="A379"/>
      <c r="B379"/>
      <c r="C379"/>
      <c r="D379" s="109"/>
      <c r="I379" s="109"/>
      <c r="K379" s="40"/>
      <c r="L379" s="40"/>
      <c r="M379" s="40"/>
      <c r="N379" s="40"/>
      <c r="O379" s="40"/>
      <c r="P379" s="40"/>
      <c r="Q379" s="40"/>
      <c r="R379" s="40"/>
      <c r="S379" s="40"/>
      <c r="T379" s="40"/>
      <c r="U379" s="41"/>
      <c r="V379" s="40"/>
      <c r="W379" s="40"/>
      <c r="X379" s="40"/>
      <c r="Y379" s="40"/>
      <c r="Z379" s="40"/>
    </row>
    <row r="380" spans="1:26" s="82" customFormat="1">
      <c r="A380"/>
      <c r="B380"/>
      <c r="C380"/>
      <c r="D380" s="109"/>
      <c r="I380" s="109"/>
      <c r="K380" s="40"/>
      <c r="L380" s="40"/>
      <c r="M380" s="40"/>
      <c r="N380" s="40"/>
      <c r="O380" s="40"/>
      <c r="P380" s="40"/>
      <c r="Q380" s="40"/>
      <c r="R380" s="40"/>
      <c r="S380" s="40"/>
      <c r="T380" s="40"/>
      <c r="U380" s="41"/>
      <c r="V380" s="40"/>
      <c r="W380" s="40"/>
      <c r="X380" s="40"/>
      <c r="Y380" s="40"/>
      <c r="Z380" s="40"/>
    </row>
    <row r="381" spans="1:26" s="82" customFormat="1">
      <c r="A381"/>
      <c r="B381"/>
      <c r="C381"/>
      <c r="D381" s="109"/>
      <c r="I381" s="109"/>
      <c r="K381" s="40"/>
      <c r="L381" s="40"/>
      <c r="M381" s="40"/>
      <c r="N381" s="40"/>
      <c r="O381" s="40"/>
      <c r="P381" s="40"/>
      <c r="Q381" s="40"/>
      <c r="R381" s="40"/>
      <c r="S381" s="40"/>
      <c r="T381" s="40"/>
      <c r="U381" s="41"/>
      <c r="V381" s="40"/>
      <c r="W381" s="40"/>
      <c r="X381" s="40"/>
      <c r="Y381" s="40"/>
      <c r="Z381" s="40"/>
    </row>
    <row r="382" spans="1:26" s="82" customFormat="1">
      <c r="A382"/>
      <c r="B382"/>
      <c r="C382"/>
      <c r="D382" s="109"/>
      <c r="I382" s="109"/>
      <c r="K382" s="40"/>
      <c r="L382" s="40"/>
      <c r="M382" s="40"/>
      <c r="N382" s="40"/>
      <c r="O382" s="40"/>
      <c r="P382" s="40"/>
      <c r="Q382" s="40"/>
      <c r="R382" s="40"/>
      <c r="S382" s="40"/>
      <c r="T382" s="40"/>
      <c r="U382" s="41"/>
      <c r="V382" s="40"/>
      <c r="W382" s="40"/>
      <c r="X382" s="40"/>
      <c r="Y382" s="40"/>
      <c r="Z382" s="40"/>
    </row>
    <row r="383" spans="1:26" s="82" customFormat="1">
      <c r="A383"/>
      <c r="B383"/>
      <c r="C383"/>
      <c r="D383" s="109"/>
      <c r="I383" s="109"/>
      <c r="K383" s="40"/>
      <c r="L383" s="40"/>
      <c r="M383" s="40"/>
      <c r="N383" s="40"/>
      <c r="O383" s="40"/>
      <c r="P383" s="40"/>
      <c r="Q383" s="40"/>
      <c r="R383" s="40"/>
      <c r="S383" s="40"/>
      <c r="T383" s="40"/>
      <c r="U383" s="41"/>
      <c r="V383" s="40"/>
      <c r="W383" s="40"/>
      <c r="X383" s="40"/>
      <c r="Y383" s="40"/>
      <c r="Z383" s="40"/>
    </row>
    <row r="384" spans="1:26" s="82" customFormat="1">
      <c r="A384"/>
      <c r="B384"/>
      <c r="C384"/>
      <c r="D384" s="109"/>
      <c r="I384" s="109"/>
      <c r="K384" s="40"/>
      <c r="L384" s="40"/>
      <c r="M384" s="40"/>
      <c r="N384" s="40"/>
      <c r="O384" s="40"/>
      <c r="P384" s="40"/>
      <c r="Q384" s="40"/>
      <c r="R384" s="40"/>
      <c r="S384" s="40"/>
      <c r="T384" s="40"/>
      <c r="U384" s="41"/>
      <c r="V384" s="40"/>
      <c r="W384" s="40"/>
      <c r="X384" s="40"/>
      <c r="Y384" s="40"/>
      <c r="Z384" s="40"/>
    </row>
    <row r="385" spans="1:26" s="82" customFormat="1">
      <c r="A385"/>
      <c r="B385"/>
      <c r="C385"/>
      <c r="D385" s="109"/>
      <c r="I385" s="109"/>
      <c r="K385" s="40"/>
      <c r="L385" s="40"/>
      <c r="M385" s="40"/>
      <c r="N385" s="40"/>
      <c r="O385" s="40"/>
      <c r="P385" s="40"/>
      <c r="Q385" s="40"/>
      <c r="R385" s="40"/>
      <c r="S385" s="40"/>
      <c r="T385" s="40"/>
      <c r="U385" s="41"/>
      <c r="V385" s="40"/>
      <c r="W385" s="40"/>
      <c r="X385" s="40"/>
      <c r="Y385" s="40"/>
      <c r="Z385" s="40"/>
    </row>
    <row r="386" spans="1:26" s="82" customFormat="1">
      <c r="A386"/>
      <c r="B386"/>
      <c r="C386"/>
      <c r="D386" s="109"/>
      <c r="I386" s="109"/>
      <c r="K386" s="40"/>
      <c r="L386" s="40"/>
      <c r="M386" s="40"/>
      <c r="N386" s="40"/>
      <c r="O386" s="40"/>
      <c r="P386" s="40"/>
      <c r="Q386" s="40"/>
      <c r="R386" s="40"/>
      <c r="S386" s="40"/>
      <c r="T386" s="40"/>
      <c r="U386" s="41"/>
      <c r="V386" s="40"/>
      <c r="W386" s="40"/>
      <c r="X386" s="40"/>
      <c r="Y386" s="40"/>
      <c r="Z386" s="40"/>
    </row>
    <row r="387" spans="1:26" s="82" customFormat="1">
      <c r="A387"/>
      <c r="B387"/>
      <c r="D387" s="109"/>
      <c r="I387" s="109"/>
      <c r="K387" s="40"/>
      <c r="L387" s="40"/>
      <c r="M387" s="40"/>
      <c r="N387" s="40"/>
      <c r="O387" s="40"/>
      <c r="P387" s="40"/>
      <c r="Q387" s="40"/>
      <c r="R387" s="40"/>
      <c r="S387" s="40"/>
      <c r="T387" s="40"/>
      <c r="U387" s="41"/>
      <c r="V387" s="40"/>
      <c r="W387" s="40"/>
      <c r="X387" s="40"/>
      <c r="Y387" s="40"/>
      <c r="Z387" s="40"/>
    </row>
    <row r="388" spans="1:26" s="82" customFormat="1" ht="15.75" thickBot="1">
      <c r="A388"/>
      <c r="B388"/>
      <c r="D388" s="109"/>
      <c r="I388" s="109"/>
      <c r="K388" s="40"/>
      <c r="L388" s="40"/>
      <c r="M388" s="40"/>
      <c r="N388" s="40"/>
      <c r="O388" s="40"/>
      <c r="P388" s="40"/>
      <c r="Q388" s="40"/>
      <c r="R388" s="40"/>
      <c r="S388" s="40"/>
      <c r="T388" s="40"/>
      <c r="U388" s="41"/>
      <c r="V388" s="40"/>
      <c r="W388" s="40"/>
      <c r="X388" s="40"/>
      <c r="Y388" s="40"/>
      <c r="Z388" s="40"/>
    </row>
    <row r="389" spans="1:26" s="82" customFormat="1">
      <c r="B389" s="106" t="s">
        <v>2353</v>
      </c>
      <c r="C389" s="107"/>
      <c r="D389" s="109"/>
      <c r="I389" s="109"/>
      <c r="K389" s="40"/>
      <c r="L389" s="40"/>
      <c r="M389" s="40"/>
      <c r="N389" s="40"/>
      <c r="O389" s="40"/>
      <c r="P389" s="40"/>
      <c r="Q389" s="40"/>
      <c r="R389" s="40"/>
      <c r="S389" s="40"/>
      <c r="T389" s="40"/>
      <c r="U389" s="41"/>
      <c r="V389" s="40"/>
      <c r="W389" s="40"/>
      <c r="X389" s="40"/>
      <c r="Y389" s="40"/>
      <c r="Z389" s="40"/>
    </row>
    <row r="390" spans="1:26" s="82" customFormat="1">
      <c r="B390" s="110" t="s">
        <v>2352</v>
      </c>
      <c r="C390" s="111"/>
      <c r="D390" s="109"/>
      <c r="I390" s="109"/>
      <c r="K390" s="40"/>
      <c r="L390" s="40"/>
      <c r="M390" s="40"/>
      <c r="N390" s="40"/>
      <c r="O390" s="40"/>
      <c r="P390" s="40"/>
      <c r="Q390" s="40"/>
      <c r="R390" s="40"/>
      <c r="S390" s="40"/>
      <c r="T390" s="40"/>
      <c r="U390" s="41"/>
      <c r="V390" s="40"/>
      <c r="W390" s="40"/>
      <c r="X390" s="40"/>
      <c r="Y390" s="40"/>
      <c r="Z390" s="40"/>
    </row>
    <row r="391" spans="1:26" s="82" customFormat="1">
      <c r="B391" s="112" t="s">
        <v>1573</v>
      </c>
      <c r="C391" s="113" t="s">
        <v>1574</v>
      </c>
      <c r="D391" s="109"/>
      <c r="I391" s="109"/>
      <c r="K391" s="40"/>
      <c r="L391" s="40"/>
      <c r="M391" s="40"/>
      <c r="N391" s="40"/>
      <c r="O391" s="40"/>
      <c r="P391" s="40"/>
      <c r="Q391" s="40"/>
      <c r="R391" s="40"/>
      <c r="S391" s="40"/>
      <c r="T391" s="40"/>
      <c r="U391" s="41"/>
      <c r="V391" s="40"/>
      <c r="W391" s="40"/>
      <c r="X391" s="40"/>
      <c r="Y391" s="40"/>
      <c r="Z391" s="40"/>
    </row>
    <row r="392" spans="1:26" s="82" customFormat="1">
      <c r="B392" s="112" t="s">
        <v>1575</v>
      </c>
      <c r="C392" s="113" t="s">
        <v>1576</v>
      </c>
      <c r="D392" s="109"/>
      <c r="I392" s="109"/>
      <c r="K392" s="40"/>
      <c r="L392" s="40"/>
      <c r="M392" s="40"/>
      <c r="N392" s="40"/>
      <c r="O392" s="40"/>
      <c r="P392" s="40"/>
      <c r="Q392" s="40"/>
      <c r="R392" s="40"/>
      <c r="S392" s="40"/>
      <c r="T392" s="40"/>
      <c r="U392" s="41"/>
      <c r="V392" s="40"/>
      <c r="W392" s="40"/>
      <c r="X392" s="40"/>
      <c r="Y392" s="40"/>
      <c r="Z392" s="40"/>
    </row>
    <row r="393" spans="1:26" s="82" customFormat="1">
      <c r="B393" s="112" t="s">
        <v>1577</v>
      </c>
      <c r="C393" s="113" t="s">
        <v>1578</v>
      </c>
      <c r="D393" s="109"/>
      <c r="I393" s="109"/>
      <c r="K393" s="40"/>
      <c r="L393" s="40"/>
      <c r="M393" s="40"/>
      <c r="N393" s="40"/>
      <c r="O393" s="40"/>
      <c r="P393" s="40"/>
      <c r="Q393" s="40"/>
      <c r="R393" s="40"/>
      <c r="S393" s="40"/>
      <c r="T393" s="40"/>
      <c r="U393" s="41"/>
      <c r="V393" s="40"/>
      <c r="W393" s="40"/>
      <c r="X393" s="40"/>
      <c r="Y393" s="40"/>
      <c r="Z393" s="40"/>
    </row>
    <row r="394" spans="1:26" s="82" customFormat="1">
      <c r="B394" s="112" t="s">
        <v>1579</v>
      </c>
      <c r="C394" s="113" t="s">
        <v>1580</v>
      </c>
      <c r="D394" s="109"/>
      <c r="I394" s="109"/>
      <c r="K394" s="40"/>
      <c r="L394" s="40"/>
      <c r="M394" s="40"/>
      <c r="N394" s="40"/>
      <c r="O394" s="40"/>
      <c r="P394" s="40"/>
      <c r="Q394" s="40"/>
      <c r="R394" s="40"/>
      <c r="S394" s="40"/>
      <c r="T394" s="40"/>
      <c r="U394" s="41"/>
      <c r="V394" s="40"/>
      <c r="W394" s="40"/>
      <c r="X394" s="40"/>
      <c r="Y394" s="40"/>
      <c r="Z394" s="40"/>
    </row>
    <row r="395" spans="1:26" s="82" customFormat="1">
      <c r="B395" s="112" t="s">
        <v>1581</v>
      </c>
      <c r="C395" s="113" t="s">
        <v>1582</v>
      </c>
      <c r="D395" s="109"/>
      <c r="I395" s="109"/>
      <c r="K395" s="40"/>
      <c r="L395" s="40"/>
      <c r="M395" s="40"/>
      <c r="N395" s="40"/>
      <c r="O395" s="40"/>
      <c r="P395" s="40"/>
      <c r="Q395" s="40"/>
      <c r="R395" s="40"/>
      <c r="S395" s="40"/>
      <c r="T395" s="40"/>
      <c r="U395" s="41"/>
      <c r="V395" s="40"/>
      <c r="W395" s="40"/>
      <c r="X395" s="40"/>
      <c r="Y395" s="40"/>
      <c r="Z395" s="40"/>
    </row>
    <row r="396" spans="1:26" s="82" customFormat="1">
      <c r="B396" s="112" t="s">
        <v>1583</v>
      </c>
      <c r="C396" s="113" t="s">
        <v>1584</v>
      </c>
      <c r="D396" s="109"/>
      <c r="I396" s="109"/>
      <c r="K396" s="40"/>
      <c r="L396" s="40"/>
      <c r="M396" s="40"/>
      <c r="N396" s="40"/>
      <c r="O396" s="40"/>
      <c r="P396" s="40"/>
      <c r="Q396" s="40"/>
      <c r="R396" s="40"/>
      <c r="S396" s="40"/>
      <c r="T396" s="40"/>
      <c r="U396" s="41"/>
      <c r="V396" s="40"/>
      <c r="W396" s="40"/>
      <c r="X396" s="40"/>
      <c r="Y396" s="40"/>
      <c r="Z396" s="40"/>
    </row>
    <row r="397" spans="1:26" s="82" customFormat="1">
      <c r="B397" s="112" t="s">
        <v>1585</v>
      </c>
      <c r="C397" s="113" t="s">
        <v>1586</v>
      </c>
      <c r="D397" s="109"/>
      <c r="I397" s="109"/>
      <c r="K397" s="40"/>
      <c r="L397" s="40"/>
      <c r="M397" s="40"/>
      <c r="N397" s="40"/>
      <c r="O397" s="40"/>
      <c r="P397" s="40"/>
      <c r="Q397" s="40"/>
      <c r="R397" s="40"/>
      <c r="S397" s="40"/>
      <c r="T397" s="40"/>
      <c r="U397" s="41"/>
      <c r="V397" s="40"/>
      <c r="W397" s="40"/>
      <c r="X397" s="40"/>
      <c r="Y397" s="40"/>
      <c r="Z397" s="40"/>
    </row>
    <row r="398" spans="1:26" s="82" customFormat="1">
      <c r="B398" s="112" t="s">
        <v>1587</v>
      </c>
      <c r="C398" s="113" t="s">
        <v>1588</v>
      </c>
      <c r="D398" s="109"/>
      <c r="I398" s="109"/>
      <c r="K398" s="40"/>
      <c r="L398" s="40"/>
      <c r="M398" s="40"/>
      <c r="N398" s="40"/>
      <c r="O398" s="40"/>
      <c r="P398" s="40"/>
      <c r="Q398" s="40"/>
      <c r="R398" s="40"/>
      <c r="S398" s="40"/>
      <c r="T398" s="40"/>
      <c r="U398" s="41"/>
      <c r="V398" s="40"/>
      <c r="W398" s="40"/>
      <c r="X398" s="40"/>
      <c r="Y398" s="40"/>
      <c r="Z398" s="40"/>
    </row>
    <row r="399" spans="1:26" s="82" customFormat="1">
      <c r="B399" s="112" t="s">
        <v>1589</v>
      </c>
      <c r="C399" s="113" t="s">
        <v>1590</v>
      </c>
      <c r="D399" s="109"/>
      <c r="I399" s="109"/>
      <c r="K399" s="40"/>
      <c r="L399" s="40"/>
      <c r="M399" s="40"/>
      <c r="N399" s="40"/>
      <c r="O399" s="40"/>
      <c r="P399" s="40"/>
      <c r="Q399" s="40"/>
      <c r="R399" s="40"/>
      <c r="S399" s="40"/>
      <c r="T399" s="40"/>
      <c r="U399" s="41"/>
      <c r="V399" s="40"/>
      <c r="W399" s="40"/>
      <c r="X399" s="40"/>
      <c r="Y399" s="40"/>
      <c r="Z399" s="40"/>
    </row>
    <row r="400" spans="1:26" s="82" customFormat="1">
      <c r="B400" s="112" t="s">
        <v>1591</v>
      </c>
      <c r="C400" s="113" t="s">
        <v>1592</v>
      </c>
      <c r="D400" s="109"/>
      <c r="I400" s="109"/>
      <c r="K400" s="40"/>
      <c r="L400" s="40"/>
      <c r="M400" s="40"/>
      <c r="N400" s="40"/>
      <c r="O400" s="40"/>
      <c r="P400" s="40"/>
      <c r="Q400" s="40"/>
      <c r="R400" s="40"/>
      <c r="S400" s="40"/>
      <c r="T400" s="40"/>
      <c r="U400" s="41"/>
      <c r="V400" s="40"/>
      <c r="W400" s="40"/>
      <c r="X400" s="40"/>
      <c r="Y400" s="40"/>
      <c r="Z400" s="40"/>
    </row>
    <row r="401" spans="2:26" s="82" customFormat="1">
      <c r="B401" s="112" t="s">
        <v>1593</v>
      </c>
      <c r="C401" s="113" t="s">
        <v>1594</v>
      </c>
      <c r="D401" s="109"/>
      <c r="I401" s="109"/>
      <c r="K401" s="40"/>
      <c r="L401" s="40"/>
      <c r="M401" s="40"/>
      <c r="N401" s="40"/>
      <c r="O401" s="40"/>
      <c r="P401" s="40"/>
      <c r="Q401" s="40"/>
      <c r="R401" s="40"/>
      <c r="S401" s="40"/>
      <c r="T401" s="40"/>
      <c r="U401" s="41"/>
      <c r="V401" s="40"/>
      <c r="W401" s="40"/>
      <c r="X401" s="40"/>
      <c r="Y401" s="40"/>
      <c r="Z401" s="40"/>
    </row>
    <row r="402" spans="2:26" s="82" customFormat="1">
      <c r="B402" s="112" t="s">
        <v>1595</v>
      </c>
      <c r="C402" s="113" t="s">
        <v>1596</v>
      </c>
      <c r="D402" s="109"/>
      <c r="I402" s="109"/>
      <c r="K402" s="40"/>
      <c r="L402" s="40"/>
      <c r="M402" s="40"/>
      <c r="N402" s="40"/>
      <c r="O402" s="40"/>
      <c r="P402" s="40"/>
      <c r="Q402" s="40"/>
      <c r="R402" s="40"/>
      <c r="S402" s="40"/>
      <c r="T402" s="40"/>
      <c r="U402" s="41"/>
      <c r="V402" s="40"/>
      <c r="W402" s="40"/>
      <c r="X402" s="40"/>
      <c r="Y402" s="40"/>
      <c r="Z402" s="40"/>
    </row>
    <row r="403" spans="2:26" s="82" customFormat="1">
      <c r="B403" s="112" t="s">
        <v>1597</v>
      </c>
      <c r="C403" s="113" t="s">
        <v>1565</v>
      </c>
      <c r="D403" s="109"/>
      <c r="I403" s="109"/>
      <c r="K403" s="40"/>
      <c r="L403" s="40"/>
      <c r="M403" s="40"/>
      <c r="N403" s="40"/>
      <c r="O403" s="40"/>
      <c r="P403" s="40"/>
      <c r="Q403" s="40"/>
      <c r="R403" s="40"/>
      <c r="S403" s="40"/>
      <c r="T403" s="40"/>
      <c r="U403" s="41"/>
      <c r="V403" s="40"/>
      <c r="W403" s="40"/>
      <c r="X403" s="40"/>
      <c r="Y403" s="40"/>
      <c r="Z403" s="40"/>
    </row>
    <row r="404" spans="2:26" s="82" customFormat="1">
      <c r="B404" s="112" t="s">
        <v>1598</v>
      </c>
      <c r="C404" s="113" t="s">
        <v>1599</v>
      </c>
      <c r="D404" s="109"/>
      <c r="I404" s="109"/>
      <c r="K404" s="40"/>
      <c r="L404" s="40"/>
      <c r="M404" s="40"/>
      <c r="N404" s="40"/>
      <c r="O404" s="40"/>
      <c r="P404" s="40"/>
      <c r="Q404" s="40"/>
      <c r="R404" s="40"/>
      <c r="S404" s="40"/>
      <c r="T404" s="40"/>
      <c r="U404" s="41"/>
      <c r="V404" s="40"/>
      <c r="W404" s="40"/>
      <c r="X404" s="40"/>
      <c r="Y404" s="40"/>
      <c r="Z404" s="40"/>
    </row>
    <row r="405" spans="2:26" s="82" customFormat="1">
      <c r="B405" s="112" t="s">
        <v>1600</v>
      </c>
      <c r="C405" s="113" t="s">
        <v>1601</v>
      </c>
      <c r="D405" s="109"/>
      <c r="I405" s="109"/>
      <c r="K405" s="40"/>
      <c r="L405" s="40"/>
      <c r="M405" s="40"/>
      <c r="N405" s="40"/>
      <c r="O405" s="40"/>
      <c r="P405" s="40"/>
      <c r="Q405" s="40"/>
      <c r="R405" s="40"/>
      <c r="S405" s="40"/>
      <c r="T405" s="40"/>
      <c r="U405" s="41"/>
      <c r="V405" s="40"/>
      <c r="W405" s="40"/>
      <c r="X405" s="40"/>
      <c r="Y405" s="40"/>
      <c r="Z405" s="40"/>
    </row>
    <row r="406" spans="2:26" s="82" customFormat="1">
      <c r="B406" s="112" t="s">
        <v>1602</v>
      </c>
      <c r="C406" s="113" t="s">
        <v>1603</v>
      </c>
      <c r="D406" s="109"/>
      <c r="I406" s="109"/>
      <c r="K406" s="40"/>
      <c r="L406" s="40"/>
      <c r="M406" s="40"/>
      <c r="N406" s="40"/>
      <c r="O406" s="40"/>
      <c r="P406" s="40"/>
      <c r="Q406" s="40"/>
      <c r="R406" s="40"/>
      <c r="S406" s="40"/>
      <c r="T406" s="40"/>
      <c r="U406" s="41"/>
      <c r="V406" s="40"/>
      <c r="W406" s="40"/>
      <c r="X406" s="40"/>
      <c r="Y406" s="40"/>
      <c r="Z406" s="40"/>
    </row>
    <row r="407" spans="2:26" s="82" customFormat="1">
      <c r="B407" s="112" t="s">
        <v>1604</v>
      </c>
      <c r="C407" s="113" t="s">
        <v>1605</v>
      </c>
      <c r="D407" s="109"/>
      <c r="I407" s="109"/>
      <c r="K407" s="40"/>
      <c r="L407" s="40"/>
      <c r="M407" s="40"/>
      <c r="N407" s="40"/>
      <c r="O407" s="40"/>
      <c r="P407" s="40"/>
      <c r="Q407" s="40"/>
      <c r="R407" s="40"/>
      <c r="S407" s="40"/>
      <c r="T407" s="40"/>
      <c r="U407" s="41"/>
      <c r="V407" s="40"/>
      <c r="W407" s="40"/>
      <c r="X407" s="40"/>
      <c r="Y407" s="40"/>
      <c r="Z407" s="40"/>
    </row>
    <row r="408" spans="2:26" s="82" customFormat="1">
      <c r="B408" s="112" t="s">
        <v>1606</v>
      </c>
      <c r="C408" s="113" t="s">
        <v>1607</v>
      </c>
      <c r="D408" s="109"/>
      <c r="I408" s="109"/>
      <c r="K408" s="40"/>
      <c r="L408" s="40"/>
      <c r="M408" s="40"/>
      <c r="N408" s="40"/>
      <c r="O408" s="40"/>
      <c r="P408" s="40"/>
      <c r="Q408" s="40"/>
      <c r="R408" s="40"/>
      <c r="S408" s="40"/>
      <c r="T408" s="40"/>
      <c r="U408" s="41"/>
      <c r="V408" s="40"/>
      <c r="W408" s="40"/>
      <c r="X408" s="40"/>
      <c r="Y408" s="40"/>
      <c r="Z408" s="40"/>
    </row>
    <row r="409" spans="2:26" s="82" customFormat="1">
      <c r="B409" s="112" t="s">
        <v>1608</v>
      </c>
      <c r="C409" s="113" t="s">
        <v>1609</v>
      </c>
      <c r="D409" s="109"/>
      <c r="I409" s="109"/>
      <c r="K409" s="40"/>
      <c r="L409" s="40"/>
      <c r="M409" s="40"/>
      <c r="N409" s="40"/>
      <c r="O409" s="40"/>
      <c r="P409" s="40"/>
      <c r="Q409" s="40"/>
      <c r="R409" s="40"/>
      <c r="S409" s="40"/>
      <c r="T409" s="40"/>
      <c r="U409" s="41"/>
      <c r="V409" s="40"/>
      <c r="W409" s="40"/>
      <c r="X409" s="40"/>
      <c r="Y409" s="40"/>
      <c r="Z409" s="40"/>
    </row>
    <row r="410" spans="2:26" s="82" customFormat="1">
      <c r="B410" s="112" t="s">
        <v>1610</v>
      </c>
      <c r="C410" s="113" t="s">
        <v>1611</v>
      </c>
      <c r="D410" s="109"/>
      <c r="I410" s="109"/>
      <c r="K410" s="40"/>
      <c r="L410" s="40"/>
      <c r="M410" s="40"/>
      <c r="N410" s="40"/>
      <c r="O410" s="40"/>
      <c r="P410" s="40"/>
      <c r="Q410" s="40"/>
      <c r="R410" s="40"/>
      <c r="S410" s="40"/>
      <c r="T410" s="40"/>
      <c r="U410" s="41"/>
      <c r="V410" s="40"/>
      <c r="W410" s="40"/>
      <c r="X410" s="40"/>
      <c r="Y410" s="40"/>
      <c r="Z410" s="40"/>
    </row>
    <row r="411" spans="2:26" s="82" customFormat="1">
      <c r="B411" s="112" t="s">
        <v>1612</v>
      </c>
      <c r="C411" s="113" t="s">
        <v>1613</v>
      </c>
      <c r="D411" s="109"/>
      <c r="I411" s="109"/>
      <c r="K411" s="40"/>
      <c r="L411" s="40"/>
      <c r="M411" s="40"/>
      <c r="N411" s="40"/>
      <c r="O411" s="40"/>
      <c r="P411" s="40"/>
      <c r="Q411" s="40"/>
      <c r="R411" s="40"/>
      <c r="S411" s="40"/>
      <c r="T411" s="40"/>
      <c r="U411" s="41"/>
      <c r="V411" s="40"/>
      <c r="W411" s="40"/>
      <c r="X411" s="40"/>
      <c r="Y411" s="40"/>
      <c r="Z411" s="40"/>
    </row>
    <row r="412" spans="2:26" s="82" customFormat="1">
      <c r="B412" s="112" t="s">
        <v>1614</v>
      </c>
      <c r="C412" s="113" t="s">
        <v>1615</v>
      </c>
      <c r="D412" s="109"/>
      <c r="I412" s="109"/>
      <c r="K412" s="40"/>
      <c r="L412" s="40"/>
      <c r="M412" s="40"/>
      <c r="N412" s="40"/>
      <c r="O412" s="40"/>
      <c r="P412" s="40"/>
      <c r="Q412" s="40"/>
      <c r="R412" s="40"/>
      <c r="S412" s="40"/>
      <c r="T412" s="40"/>
      <c r="U412" s="41"/>
      <c r="V412" s="40"/>
      <c r="W412" s="40"/>
      <c r="X412" s="40"/>
      <c r="Y412" s="40"/>
      <c r="Z412" s="40"/>
    </row>
    <row r="413" spans="2:26" s="82" customFormat="1">
      <c r="B413" s="112" t="s">
        <v>1616</v>
      </c>
      <c r="C413" s="113" t="s">
        <v>1617</v>
      </c>
      <c r="D413" s="109"/>
      <c r="I413" s="109"/>
      <c r="K413" s="40"/>
      <c r="L413" s="40"/>
      <c r="M413" s="40"/>
      <c r="N413" s="40"/>
      <c r="O413" s="40"/>
      <c r="P413" s="40"/>
      <c r="Q413" s="40"/>
      <c r="R413" s="40"/>
      <c r="S413" s="40"/>
      <c r="T413" s="40"/>
      <c r="U413" s="41"/>
      <c r="V413" s="40"/>
      <c r="W413" s="40"/>
      <c r="X413" s="40"/>
      <c r="Y413" s="40"/>
      <c r="Z413" s="40"/>
    </row>
    <row r="414" spans="2:26" s="82" customFormat="1">
      <c r="B414" s="112" t="s">
        <v>1618</v>
      </c>
      <c r="C414" s="113" t="s">
        <v>1619</v>
      </c>
      <c r="D414" s="109"/>
      <c r="I414" s="109"/>
      <c r="K414" s="40"/>
      <c r="L414" s="40"/>
      <c r="M414" s="40"/>
      <c r="N414" s="40"/>
      <c r="O414" s="40"/>
      <c r="P414" s="40"/>
      <c r="Q414" s="40"/>
      <c r="R414" s="40"/>
      <c r="S414" s="40"/>
      <c r="T414" s="40"/>
      <c r="U414" s="41"/>
      <c r="V414" s="40"/>
      <c r="W414" s="40"/>
      <c r="X414" s="40"/>
      <c r="Y414" s="40"/>
      <c r="Z414" s="40"/>
    </row>
    <row r="415" spans="2:26" s="82" customFormat="1">
      <c r="B415" s="112" t="s">
        <v>1620</v>
      </c>
      <c r="C415" s="113" t="s">
        <v>1621</v>
      </c>
      <c r="D415" s="109"/>
      <c r="I415" s="109"/>
      <c r="K415" s="40"/>
      <c r="L415" s="40"/>
      <c r="M415" s="40"/>
      <c r="N415" s="40"/>
      <c r="O415" s="40"/>
      <c r="P415" s="40"/>
      <c r="Q415" s="40"/>
      <c r="R415" s="40"/>
      <c r="S415" s="40"/>
      <c r="T415" s="40"/>
      <c r="U415" s="41"/>
      <c r="V415" s="40"/>
      <c r="W415" s="40"/>
      <c r="X415" s="40"/>
      <c r="Y415" s="40"/>
      <c r="Z415" s="40"/>
    </row>
    <row r="416" spans="2:26" s="82" customFormat="1">
      <c r="B416" s="112" t="s">
        <v>1622</v>
      </c>
      <c r="C416" s="113" t="s">
        <v>1623</v>
      </c>
      <c r="D416" s="109"/>
      <c r="I416" s="109"/>
      <c r="K416" s="40"/>
      <c r="L416" s="40"/>
      <c r="M416" s="40"/>
      <c r="N416" s="40"/>
      <c r="O416" s="40"/>
      <c r="P416" s="40"/>
      <c r="Q416" s="40"/>
      <c r="R416" s="40"/>
      <c r="S416" s="40"/>
      <c r="T416" s="40"/>
      <c r="U416" s="41"/>
      <c r="V416" s="40"/>
      <c r="W416" s="40"/>
      <c r="X416" s="40"/>
      <c r="Y416" s="40"/>
      <c r="Z416" s="40"/>
    </row>
    <row r="417" spans="2:26" s="82" customFormat="1">
      <c r="B417" s="112" t="s">
        <v>1624</v>
      </c>
      <c r="C417" s="113" t="s">
        <v>1625</v>
      </c>
      <c r="D417" s="109"/>
      <c r="I417" s="109"/>
      <c r="K417" s="40"/>
      <c r="L417" s="40"/>
      <c r="M417" s="40"/>
      <c r="N417" s="40"/>
      <c r="O417" s="40"/>
      <c r="P417" s="40"/>
      <c r="Q417" s="40"/>
      <c r="R417" s="40"/>
      <c r="S417" s="40"/>
      <c r="T417" s="40"/>
      <c r="U417" s="41"/>
      <c r="V417" s="40"/>
      <c r="W417" s="40"/>
      <c r="X417" s="40"/>
      <c r="Y417" s="40"/>
      <c r="Z417" s="40"/>
    </row>
    <row r="418" spans="2:26" s="82" customFormat="1">
      <c r="B418" s="112" t="s">
        <v>1626</v>
      </c>
      <c r="C418" s="113" t="s">
        <v>1627</v>
      </c>
      <c r="D418" s="109"/>
      <c r="I418" s="109"/>
      <c r="K418" s="40"/>
      <c r="L418" s="40"/>
      <c r="M418" s="40"/>
      <c r="N418" s="40"/>
      <c r="O418" s="40"/>
      <c r="P418" s="40"/>
      <c r="Q418" s="40"/>
      <c r="R418" s="40"/>
      <c r="S418" s="40"/>
      <c r="T418" s="40"/>
      <c r="U418" s="41"/>
      <c r="V418" s="40"/>
      <c r="W418" s="40"/>
      <c r="X418" s="40"/>
      <c r="Y418" s="40"/>
      <c r="Z418" s="40"/>
    </row>
    <row r="419" spans="2:26" s="82" customFormat="1">
      <c r="B419" s="112" t="s">
        <v>1628</v>
      </c>
      <c r="C419" s="113" t="s">
        <v>1629</v>
      </c>
      <c r="D419" s="109"/>
      <c r="I419" s="109"/>
      <c r="K419" s="40"/>
      <c r="L419" s="40"/>
      <c r="M419" s="40"/>
      <c r="N419" s="40"/>
      <c r="O419" s="40"/>
      <c r="P419" s="40"/>
      <c r="Q419" s="40"/>
      <c r="R419" s="40"/>
      <c r="S419" s="40"/>
      <c r="T419" s="40"/>
      <c r="U419" s="41"/>
      <c r="V419" s="40"/>
      <c r="W419" s="40"/>
      <c r="X419" s="40"/>
      <c r="Y419" s="40"/>
      <c r="Z419" s="40"/>
    </row>
    <row r="420" spans="2:26" s="82" customFormat="1">
      <c r="B420" s="112" t="s">
        <v>1630</v>
      </c>
      <c r="C420" s="113" t="s">
        <v>1631</v>
      </c>
      <c r="D420" s="109"/>
      <c r="I420" s="109"/>
      <c r="K420" s="40"/>
      <c r="L420" s="40"/>
      <c r="M420" s="40"/>
      <c r="N420" s="40"/>
      <c r="O420" s="40"/>
      <c r="P420" s="40"/>
      <c r="Q420" s="40"/>
      <c r="R420" s="40"/>
      <c r="S420" s="40"/>
      <c r="T420" s="40"/>
      <c r="U420" s="41"/>
      <c r="V420" s="40"/>
      <c r="W420" s="40"/>
      <c r="X420" s="40"/>
      <c r="Y420" s="40"/>
      <c r="Z420" s="40"/>
    </row>
    <row r="421" spans="2:26" s="82" customFormat="1">
      <c r="B421" s="112" t="s">
        <v>1632</v>
      </c>
      <c r="C421" s="113" t="s">
        <v>1633</v>
      </c>
      <c r="D421" s="109"/>
      <c r="I421" s="109"/>
      <c r="K421" s="40"/>
      <c r="L421" s="40"/>
      <c r="M421" s="40"/>
      <c r="N421" s="40"/>
      <c r="O421" s="40"/>
      <c r="P421" s="40"/>
      <c r="Q421" s="40"/>
      <c r="R421" s="40"/>
      <c r="S421" s="40"/>
      <c r="T421" s="40"/>
      <c r="U421" s="41"/>
      <c r="V421" s="40"/>
      <c r="W421" s="40"/>
      <c r="X421" s="40"/>
      <c r="Y421" s="40"/>
      <c r="Z421" s="40"/>
    </row>
    <row r="422" spans="2:26" s="82" customFormat="1">
      <c r="B422" s="112" t="s">
        <v>1634</v>
      </c>
      <c r="C422" s="113" t="s">
        <v>1635</v>
      </c>
      <c r="D422" s="109"/>
      <c r="I422" s="109"/>
      <c r="K422" s="40"/>
      <c r="L422" s="40"/>
      <c r="M422" s="40"/>
      <c r="N422" s="40"/>
      <c r="O422" s="40"/>
      <c r="P422" s="40"/>
      <c r="Q422" s="40"/>
      <c r="R422" s="40"/>
      <c r="S422" s="40"/>
      <c r="T422" s="40"/>
      <c r="U422" s="41"/>
      <c r="V422" s="40"/>
      <c r="W422" s="40"/>
      <c r="X422" s="40"/>
      <c r="Y422" s="40"/>
      <c r="Z422" s="40"/>
    </row>
    <row r="423" spans="2:26" s="82" customFormat="1">
      <c r="B423" s="112" t="s">
        <v>1636</v>
      </c>
      <c r="C423" s="113" t="s">
        <v>1637</v>
      </c>
      <c r="D423" s="109"/>
      <c r="I423" s="109"/>
      <c r="K423" s="40"/>
      <c r="L423" s="40"/>
      <c r="M423" s="40"/>
      <c r="N423" s="40"/>
      <c r="O423" s="40"/>
      <c r="P423" s="40"/>
      <c r="Q423" s="40"/>
      <c r="R423" s="40"/>
      <c r="S423" s="40"/>
      <c r="T423" s="40"/>
      <c r="U423" s="41"/>
      <c r="V423" s="40"/>
      <c r="W423" s="40"/>
      <c r="X423" s="40"/>
      <c r="Y423" s="40"/>
      <c r="Z423" s="40"/>
    </row>
    <row r="424" spans="2:26" s="82" customFormat="1">
      <c r="B424" s="112" t="s">
        <v>1638</v>
      </c>
      <c r="C424" s="113" t="s">
        <v>1639</v>
      </c>
      <c r="D424" s="109"/>
      <c r="I424" s="109"/>
      <c r="K424" s="40"/>
      <c r="L424" s="40"/>
      <c r="M424" s="40"/>
      <c r="N424" s="40"/>
      <c r="O424" s="40"/>
      <c r="P424" s="40"/>
      <c r="Q424" s="40"/>
      <c r="R424" s="40"/>
      <c r="S424" s="40"/>
      <c r="T424" s="40"/>
      <c r="U424" s="41"/>
      <c r="V424" s="40"/>
      <c r="W424" s="40"/>
      <c r="X424" s="40"/>
      <c r="Y424" s="40"/>
      <c r="Z424" s="40"/>
    </row>
    <row r="425" spans="2:26" s="82" customFormat="1">
      <c r="B425" s="112" t="s">
        <v>1640</v>
      </c>
      <c r="C425" s="113" t="s">
        <v>1641</v>
      </c>
      <c r="D425" s="109"/>
      <c r="I425" s="109"/>
      <c r="K425" s="40"/>
      <c r="L425" s="40"/>
      <c r="M425" s="40"/>
      <c r="N425" s="40"/>
      <c r="O425" s="40"/>
      <c r="P425" s="40"/>
      <c r="Q425" s="40"/>
      <c r="R425" s="40"/>
      <c r="S425" s="40"/>
      <c r="T425" s="40"/>
      <c r="U425" s="41"/>
      <c r="V425" s="40"/>
      <c r="W425" s="40"/>
      <c r="X425" s="40"/>
      <c r="Y425" s="40"/>
      <c r="Z425" s="40"/>
    </row>
    <row r="426" spans="2:26" s="82" customFormat="1">
      <c r="B426" s="112" t="s">
        <v>1642</v>
      </c>
      <c r="C426" s="113" t="s">
        <v>1643</v>
      </c>
      <c r="D426" s="109"/>
      <c r="I426" s="109"/>
      <c r="K426" s="40"/>
      <c r="L426" s="40"/>
      <c r="M426" s="40"/>
      <c r="N426" s="40"/>
      <c r="O426" s="40"/>
      <c r="P426" s="40"/>
      <c r="Q426" s="40"/>
      <c r="R426" s="40"/>
      <c r="S426" s="40"/>
      <c r="T426" s="40"/>
      <c r="U426" s="41"/>
      <c r="V426" s="40"/>
      <c r="W426" s="40"/>
      <c r="X426" s="40"/>
      <c r="Y426" s="40"/>
      <c r="Z426" s="40"/>
    </row>
    <row r="427" spans="2:26" s="82" customFormat="1">
      <c r="B427" s="112" t="s">
        <v>1644</v>
      </c>
      <c r="C427" s="113" t="s">
        <v>1645</v>
      </c>
      <c r="D427" s="109"/>
      <c r="I427" s="109"/>
      <c r="K427" s="40"/>
      <c r="L427" s="40"/>
      <c r="M427" s="40"/>
      <c r="N427" s="40"/>
      <c r="O427" s="40"/>
      <c r="P427" s="40"/>
      <c r="Q427" s="40"/>
      <c r="R427" s="40"/>
      <c r="S427" s="40"/>
      <c r="T427" s="40"/>
      <c r="U427" s="41"/>
      <c r="V427" s="40"/>
      <c r="W427" s="40"/>
      <c r="X427" s="40"/>
      <c r="Y427" s="40"/>
      <c r="Z427" s="40"/>
    </row>
    <row r="428" spans="2:26" s="82" customFormat="1">
      <c r="B428" s="112" t="s">
        <v>1646</v>
      </c>
      <c r="C428" s="113" t="s">
        <v>1647</v>
      </c>
      <c r="D428" s="109"/>
      <c r="I428" s="109"/>
      <c r="K428" s="40"/>
      <c r="L428" s="40"/>
      <c r="M428" s="40"/>
      <c r="N428" s="40"/>
      <c r="O428" s="40"/>
      <c r="P428" s="40"/>
      <c r="Q428" s="40"/>
      <c r="R428" s="40"/>
      <c r="S428" s="40"/>
      <c r="T428" s="40"/>
      <c r="U428" s="41"/>
      <c r="V428" s="40"/>
      <c r="W428" s="40"/>
      <c r="X428" s="40"/>
      <c r="Y428" s="40"/>
      <c r="Z428" s="40"/>
    </row>
    <row r="429" spans="2:26" s="82" customFormat="1">
      <c r="B429" s="112" t="s">
        <v>1648</v>
      </c>
      <c r="C429" s="113" t="s">
        <v>1649</v>
      </c>
      <c r="D429" s="109"/>
      <c r="I429" s="109"/>
      <c r="K429" s="40"/>
      <c r="L429" s="40"/>
      <c r="M429" s="40"/>
      <c r="N429" s="40"/>
      <c r="O429" s="40"/>
      <c r="P429" s="40"/>
      <c r="Q429" s="40"/>
      <c r="R429" s="40"/>
      <c r="S429" s="40"/>
      <c r="T429" s="40"/>
      <c r="U429" s="41"/>
      <c r="V429" s="40"/>
      <c r="W429" s="40"/>
      <c r="X429" s="40"/>
      <c r="Y429" s="40"/>
      <c r="Z429" s="40"/>
    </row>
    <row r="430" spans="2:26" s="82" customFormat="1">
      <c r="B430" s="112" t="s">
        <v>1650</v>
      </c>
      <c r="C430" s="113" t="s">
        <v>1651</v>
      </c>
      <c r="D430" s="109"/>
      <c r="I430" s="109"/>
      <c r="K430" s="40"/>
      <c r="L430" s="40"/>
      <c r="M430" s="40"/>
      <c r="N430" s="40"/>
      <c r="O430" s="40"/>
      <c r="P430" s="40"/>
      <c r="Q430" s="40"/>
      <c r="R430" s="40"/>
      <c r="S430" s="40"/>
      <c r="T430" s="40"/>
      <c r="U430" s="41"/>
      <c r="V430" s="40"/>
      <c r="W430" s="40"/>
      <c r="X430" s="40"/>
      <c r="Y430" s="40"/>
      <c r="Z430" s="40"/>
    </row>
    <row r="431" spans="2:26" s="82" customFormat="1">
      <c r="B431" s="112" t="s">
        <v>1652</v>
      </c>
      <c r="C431" s="113" t="s">
        <v>1653</v>
      </c>
      <c r="D431" s="109"/>
      <c r="I431" s="109"/>
      <c r="K431" s="40"/>
      <c r="L431" s="40"/>
      <c r="M431" s="40"/>
      <c r="N431" s="40"/>
      <c r="O431" s="40"/>
      <c r="P431" s="40"/>
      <c r="Q431" s="40"/>
      <c r="R431" s="40"/>
      <c r="S431" s="40"/>
      <c r="T431" s="40"/>
      <c r="U431" s="41"/>
      <c r="V431" s="40"/>
      <c r="W431" s="40"/>
      <c r="X431" s="40"/>
      <c r="Y431" s="40"/>
      <c r="Z431" s="40"/>
    </row>
    <row r="432" spans="2:26" s="82" customFormat="1">
      <c r="B432" s="112" t="s">
        <v>1654</v>
      </c>
      <c r="C432" s="113" t="s">
        <v>1655</v>
      </c>
      <c r="D432" s="109"/>
      <c r="I432" s="109"/>
      <c r="K432" s="40"/>
      <c r="L432" s="40"/>
      <c r="M432" s="40"/>
      <c r="N432" s="40"/>
      <c r="O432" s="40"/>
      <c r="P432" s="40"/>
      <c r="Q432" s="40"/>
      <c r="R432" s="40"/>
      <c r="S432" s="40"/>
      <c r="T432" s="40"/>
      <c r="U432" s="41"/>
      <c r="V432" s="40"/>
      <c r="W432" s="40"/>
      <c r="X432" s="40"/>
      <c r="Y432" s="40"/>
      <c r="Z432" s="40"/>
    </row>
    <row r="433" spans="2:26" s="82" customFormat="1">
      <c r="B433" s="112" t="s">
        <v>1656</v>
      </c>
      <c r="C433" s="113" t="s">
        <v>1657</v>
      </c>
      <c r="D433" s="109"/>
      <c r="I433" s="109"/>
      <c r="K433" s="40"/>
      <c r="L433" s="40"/>
      <c r="M433" s="40"/>
      <c r="N433" s="40"/>
      <c r="O433" s="40"/>
      <c r="P433" s="40"/>
      <c r="Q433" s="40"/>
      <c r="R433" s="40"/>
      <c r="S433" s="40"/>
      <c r="T433" s="40"/>
      <c r="U433" s="41"/>
      <c r="V433" s="40"/>
      <c r="W433" s="40"/>
      <c r="X433" s="40"/>
      <c r="Y433" s="40"/>
      <c r="Z433" s="40"/>
    </row>
    <row r="434" spans="2:26" s="82" customFormat="1">
      <c r="B434" s="112" t="s">
        <v>1658</v>
      </c>
      <c r="C434" s="113" t="s">
        <v>1659</v>
      </c>
      <c r="D434" s="109"/>
      <c r="I434" s="109"/>
      <c r="K434" s="40"/>
      <c r="L434" s="40"/>
      <c r="M434" s="40"/>
      <c r="N434" s="40"/>
      <c r="O434" s="40"/>
      <c r="P434" s="40"/>
      <c r="Q434" s="40"/>
      <c r="R434" s="40"/>
      <c r="S434" s="40"/>
      <c r="T434" s="40"/>
      <c r="U434" s="41"/>
      <c r="V434" s="40"/>
      <c r="W434" s="40"/>
      <c r="X434" s="40"/>
      <c r="Y434" s="40"/>
      <c r="Z434" s="40"/>
    </row>
    <row r="435" spans="2:26" s="82" customFormat="1">
      <c r="B435" s="112" t="s">
        <v>1660</v>
      </c>
      <c r="C435" s="113" t="s">
        <v>1661</v>
      </c>
      <c r="D435" s="109"/>
      <c r="I435" s="109"/>
      <c r="K435" s="40"/>
      <c r="L435" s="40"/>
      <c r="M435" s="40"/>
      <c r="N435" s="40"/>
      <c r="O435" s="40"/>
      <c r="P435" s="40"/>
      <c r="Q435" s="40"/>
      <c r="R435" s="40"/>
      <c r="S435" s="40"/>
      <c r="T435" s="40"/>
      <c r="U435" s="41"/>
      <c r="V435" s="40"/>
      <c r="W435" s="40"/>
      <c r="X435" s="40"/>
      <c r="Y435" s="40"/>
      <c r="Z435" s="40"/>
    </row>
    <row r="436" spans="2:26" s="82" customFormat="1">
      <c r="B436" s="112" t="s">
        <v>1662</v>
      </c>
      <c r="C436" s="113" t="s">
        <v>1663</v>
      </c>
      <c r="D436" s="109"/>
      <c r="I436" s="109"/>
      <c r="K436" s="40"/>
      <c r="L436" s="40"/>
      <c r="M436" s="40"/>
      <c r="N436" s="40"/>
      <c r="O436" s="40"/>
      <c r="P436" s="40"/>
      <c r="Q436" s="40"/>
      <c r="R436" s="40"/>
      <c r="S436" s="40"/>
      <c r="T436" s="40"/>
      <c r="U436" s="41"/>
      <c r="V436" s="40"/>
      <c r="W436" s="40"/>
      <c r="X436" s="40"/>
      <c r="Y436" s="40"/>
      <c r="Z436" s="40"/>
    </row>
    <row r="437" spans="2:26" s="82" customFormat="1">
      <c r="B437" s="112" t="s">
        <v>1664</v>
      </c>
      <c r="C437" s="113" t="s">
        <v>1665</v>
      </c>
      <c r="D437" s="109"/>
      <c r="I437" s="109"/>
      <c r="K437" s="40"/>
      <c r="L437" s="40"/>
      <c r="M437" s="40"/>
      <c r="N437" s="40"/>
      <c r="O437" s="40"/>
      <c r="P437" s="40"/>
      <c r="Q437" s="40"/>
      <c r="R437" s="40"/>
      <c r="S437" s="40"/>
      <c r="T437" s="40"/>
      <c r="U437" s="41"/>
      <c r="V437" s="40"/>
      <c r="W437" s="40"/>
      <c r="X437" s="40"/>
      <c r="Y437" s="40"/>
      <c r="Z437" s="40"/>
    </row>
    <row r="438" spans="2:26" s="82" customFormat="1">
      <c r="B438" s="112" t="s">
        <v>1666</v>
      </c>
      <c r="C438" s="113" t="s">
        <v>1667</v>
      </c>
      <c r="D438" s="109"/>
      <c r="I438" s="109"/>
      <c r="K438" s="40"/>
      <c r="L438" s="40"/>
      <c r="M438" s="40"/>
      <c r="N438" s="40"/>
      <c r="O438" s="40"/>
      <c r="P438" s="40"/>
      <c r="Q438" s="40"/>
      <c r="R438" s="40"/>
      <c r="S438" s="40"/>
      <c r="T438" s="40"/>
      <c r="U438" s="41"/>
      <c r="V438" s="40"/>
      <c r="W438" s="40"/>
      <c r="X438" s="40"/>
      <c r="Y438" s="40"/>
      <c r="Z438" s="40"/>
    </row>
    <row r="439" spans="2:26" s="82" customFormat="1">
      <c r="B439" s="112" t="s">
        <v>1668</v>
      </c>
      <c r="C439" s="113" t="s">
        <v>1669</v>
      </c>
      <c r="D439" s="109"/>
      <c r="I439" s="109"/>
      <c r="K439" s="40"/>
      <c r="L439" s="40"/>
      <c r="M439" s="40"/>
      <c r="N439" s="40"/>
      <c r="O439" s="40"/>
      <c r="P439" s="40"/>
      <c r="Q439" s="40"/>
      <c r="R439" s="40"/>
      <c r="S439" s="40"/>
      <c r="T439" s="40"/>
      <c r="U439" s="41"/>
      <c r="V439" s="40"/>
      <c r="W439" s="40"/>
      <c r="X439" s="40"/>
      <c r="Y439" s="40"/>
      <c r="Z439" s="40"/>
    </row>
    <row r="440" spans="2:26" s="82" customFormat="1">
      <c r="B440" s="112" t="s">
        <v>1670</v>
      </c>
      <c r="C440" s="113" t="s">
        <v>1671</v>
      </c>
      <c r="D440" s="109"/>
      <c r="I440" s="109"/>
      <c r="K440" s="40"/>
      <c r="L440" s="40"/>
      <c r="M440" s="40"/>
      <c r="N440" s="40"/>
      <c r="O440" s="40"/>
      <c r="P440" s="40"/>
      <c r="Q440" s="40"/>
      <c r="R440" s="40"/>
      <c r="S440" s="40"/>
      <c r="T440" s="40"/>
      <c r="U440" s="41"/>
      <c r="V440" s="40"/>
      <c r="W440" s="40"/>
      <c r="X440" s="40"/>
      <c r="Y440" s="40"/>
      <c r="Z440" s="40"/>
    </row>
    <row r="441" spans="2:26" s="82" customFormat="1">
      <c r="B441" s="112" t="s">
        <v>1672</v>
      </c>
      <c r="C441" s="113" t="s">
        <v>1673</v>
      </c>
      <c r="D441" s="109"/>
      <c r="I441" s="109"/>
      <c r="K441" s="40"/>
      <c r="L441" s="40"/>
      <c r="M441" s="40"/>
      <c r="N441" s="40"/>
      <c r="O441" s="40"/>
      <c r="P441" s="40"/>
      <c r="Q441" s="40"/>
      <c r="R441" s="40"/>
      <c r="S441" s="40"/>
      <c r="T441" s="40"/>
      <c r="U441" s="41"/>
      <c r="V441" s="40"/>
      <c r="W441" s="40"/>
      <c r="X441" s="40"/>
      <c r="Y441" s="40"/>
      <c r="Z441" s="40"/>
    </row>
    <row r="442" spans="2:26" s="82" customFormat="1">
      <c r="B442" s="112" t="s">
        <v>1674</v>
      </c>
      <c r="C442" s="113" t="s">
        <v>1675</v>
      </c>
      <c r="D442" s="109"/>
      <c r="I442" s="109"/>
      <c r="K442" s="40"/>
      <c r="L442" s="40"/>
      <c r="M442" s="40"/>
      <c r="N442" s="40"/>
      <c r="O442" s="40"/>
      <c r="P442" s="40"/>
      <c r="Q442" s="40"/>
      <c r="R442" s="40"/>
      <c r="S442" s="40"/>
      <c r="T442" s="40"/>
      <c r="U442" s="41"/>
      <c r="V442" s="40"/>
      <c r="W442" s="40"/>
      <c r="X442" s="40"/>
      <c r="Y442" s="40"/>
      <c r="Z442" s="40"/>
    </row>
    <row r="443" spans="2:26" s="82" customFormat="1">
      <c r="B443" s="112" t="s">
        <v>1676</v>
      </c>
      <c r="C443" s="113" t="s">
        <v>1677</v>
      </c>
      <c r="D443" s="109"/>
      <c r="I443" s="109"/>
      <c r="K443" s="40"/>
      <c r="L443" s="40"/>
      <c r="M443" s="40"/>
      <c r="N443" s="40"/>
      <c r="O443" s="40"/>
      <c r="P443" s="40"/>
      <c r="Q443" s="40"/>
      <c r="R443" s="40"/>
      <c r="S443" s="40"/>
      <c r="T443" s="40"/>
      <c r="U443" s="41"/>
      <c r="V443" s="40"/>
      <c r="W443" s="40"/>
      <c r="X443" s="40"/>
      <c r="Y443" s="40"/>
      <c r="Z443" s="40"/>
    </row>
    <row r="444" spans="2:26" s="82" customFormat="1">
      <c r="B444" s="112" t="s">
        <v>1678</v>
      </c>
      <c r="C444" s="113" t="s">
        <v>1679</v>
      </c>
      <c r="D444" s="109"/>
      <c r="I444" s="109"/>
      <c r="K444" s="40"/>
      <c r="L444" s="40"/>
      <c r="M444" s="40"/>
      <c r="N444" s="40"/>
      <c r="O444" s="40"/>
      <c r="P444" s="40"/>
      <c r="Q444" s="40"/>
      <c r="R444" s="40"/>
      <c r="S444" s="40"/>
      <c r="T444" s="40"/>
      <c r="U444" s="41"/>
      <c r="V444" s="40"/>
      <c r="W444" s="40"/>
      <c r="X444" s="40"/>
      <c r="Y444" s="40"/>
      <c r="Z444" s="40"/>
    </row>
    <row r="445" spans="2:26" s="82" customFormat="1">
      <c r="B445" s="112" t="s">
        <v>1680</v>
      </c>
      <c r="C445" s="113" t="s">
        <v>1681</v>
      </c>
      <c r="D445" s="109"/>
      <c r="I445" s="109"/>
      <c r="K445" s="40"/>
      <c r="L445" s="40"/>
      <c r="M445" s="40"/>
      <c r="N445" s="40"/>
      <c r="O445" s="40"/>
      <c r="P445" s="40"/>
      <c r="Q445" s="40"/>
      <c r="R445" s="40"/>
      <c r="S445" s="40"/>
      <c r="T445" s="40"/>
      <c r="U445" s="41"/>
      <c r="V445" s="40"/>
      <c r="W445" s="40"/>
      <c r="X445" s="40"/>
      <c r="Y445" s="40"/>
      <c r="Z445" s="40"/>
    </row>
    <row r="446" spans="2:26" s="82" customFormat="1">
      <c r="B446" s="112" t="s">
        <v>1682</v>
      </c>
      <c r="C446" s="113" t="s">
        <v>1683</v>
      </c>
      <c r="D446" s="109"/>
      <c r="I446" s="109"/>
      <c r="K446" s="40"/>
      <c r="L446" s="40"/>
      <c r="M446" s="40"/>
      <c r="N446" s="40"/>
      <c r="O446" s="40"/>
      <c r="P446" s="40"/>
      <c r="Q446" s="40"/>
      <c r="R446" s="40"/>
      <c r="S446" s="40"/>
      <c r="T446" s="40"/>
      <c r="U446" s="41"/>
      <c r="V446" s="40"/>
      <c r="W446" s="40"/>
      <c r="X446" s="40"/>
      <c r="Y446" s="40"/>
      <c r="Z446" s="40"/>
    </row>
    <row r="447" spans="2:26" s="82" customFormat="1">
      <c r="B447" s="112" t="s">
        <v>1684</v>
      </c>
      <c r="C447" s="113" t="s">
        <v>1685</v>
      </c>
      <c r="D447" s="109"/>
      <c r="I447" s="109"/>
      <c r="K447" s="40"/>
      <c r="L447" s="40"/>
      <c r="M447" s="40"/>
      <c r="N447" s="40"/>
      <c r="O447" s="40"/>
      <c r="P447" s="40"/>
      <c r="Q447" s="40"/>
      <c r="R447" s="40"/>
      <c r="S447" s="40"/>
      <c r="T447" s="40"/>
      <c r="U447" s="41"/>
      <c r="V447" s="40"/>
      <c r="W447" s="40"/>
      <c r="X447" s="40"/>
      <c r="Y447" s="40"/>
      <c r="Z447" s="40"/>
    </row>
    <row r="448" spans="2:26" s="82" customFormat="1">
      <c r="B448" s="112" t="s">
        <v>1686</v>
      </c>
      <c r="C448" s="113" t="s">
        <v>1687</v>
      </c>
      <c r="D448" s="109"/>
      <c r="I448" s="109"/>
      <c r="K448" s="40"/>
      <c r="L448" s="40"/>
      <c r="M448" s="40"/>
      <c r="N448" s="40"/>
      <c r="O448" s="40"/>
      <c r="P448" s="40"/>
      <c r="Q448" s="40"/>
      <c r="R448" s="40"/>
      <c r="S448" s="40"/>
      <c r="T448" s="40"/>
      <c r="U448" s="41"/>
      <c r="V448" s="40"/>
      <c r="W448" s="40"/>
      <c r="X448" s="40"/>
      <c r="Y448" s="40"/>
      <c r="Z448" s="40"/>
    </row>
    <row r="449" spans="2:26" s="82" customFormat="1">
      <c r="B449" s="112" t="s">
        <v>1688</v>
      </c>
      <c r="C449" s="113" t="s">
        <v>1689</v>
      </c>
      <c r="D449" s="109"/>
      <c r="I449" s="109"/>
      <c r="K449" s="40"/>
      <c r="L449" s="40"/>
      <c r="M449" s="40"/>
      <c r="N449" s="40"/>
      <c r="O449" s="40"/>
      <c r="P449" s="40"/>
      <c r="Q449" s="40"/>
      <c r="R449" s="40"/>
      <c r="S449" s="40"/>
      <c r="T449" s="40"/>
      <c r="U449" s="41"/>
      <c r="V449" s="40"/>
      <c r="W449" s="40"/>
      <c r="X449" s="40"/>
      <c r="Y449" s="40"/>
      <c r="Z449" s="40"/>
    </row>
    <row r="450" spans="2:26" s="82" customFormat="1">
      <c r="B450" s="112" t="s">
        <v>1690</v>
      </c>
      <c r="C450" s="113" t="s">
        <v>1691</v>
      </c>
      <c r="D450" s="109"/>
      <c r="I450" s="109"/>
      <c r="K450" s="40"/>
      <c r="L450" s="40"/>
      <c r="M450" s="40"/>
      <c r="N450" s="40"/>
      <c r="O450" s="40"/>
      <c r="P450" s="40"/>
      <c r="Q450" s="40"/>
      <c r="R450" s="40"/>
      <c r="S450" s="40"/>
      <c r="T450" s="40"/>
      <c r="U450" s="41"/>
      <c r="V450" s="40"/>
      <c r="W450" s="40"/>
      <c r="X450" s="40"/>
      <c r="Y450" s="40"/>
      <c r="Z450" s="40"/>
    </row>
    <row r="451" spans="2:26" s="82" customFormat="1">
      <c r="B451" s="112" t="s">
        <v>1692</v>
      </c>
      <c r="C451" s="113" t="s">
        <v>1693</v>
      </c>
      <c r="D451" s="109"/>
      <c r="I451" s="109"/>
      <c r="K451" s="40"/>
      <c r="L451" s="40"/>
      <c r="M451" s="40"/>
      <c r="N451" s="40"/>
      <c r="O451" s="40"/>
      <c r="P451" s="40"/>
      <c r="Q451" s="40"/>
      <c r="R451" s="40"/>
      <c r="S451" s="40"/>
      <c r="T451" s="40"/>
      <c r="U451" s="41"/>
      <c r="V451" s="40"/>
      <c r="W451" s="40"/>
      <c r="X451" s="40"/>
      <c r="Y451" s="40"/>
      <c r="Z451" s="40"/>
    </row>
    <row r="452" spans="2:26" s="82" customFormat="1">
      <c r="B452" s="112" t="s">
        <v>1694</v>
      </c>
      <c r="C452" s="113" t="s">
        <v>1695</v>
      </c>
      <c r="D452" s="109"/>
      <c r="I452" s="109"/>
      <c r="K452" s="40"/>
      <c r="L452" s="40"/>
      <c r="M452" s="40"/>
      <c r="N452" s="40"/>
      <c r="O452" s="40"/>
      <c r="P452" s="40"/>
      <c r="Q452" s="40"/>
      <c r="R452" s="40"/>
      <c r="S452" s="40"/>
      <c r="T452" s="40"/>
      <c r="U452" s="41"/>
      <c r="V452" s="40"/>
      <c r="W452" s="40"/>
      <c r="X452" s="40"/>
      <c r="Y452" s="40"/>
      <c r="Z452" s="40"/>
    </row>
    <row r="453" spans="2:26" s="82" customFormat="1">
      <c r="B453" s="112" t="s">
        <v>1696</v>
      </c>
      <c r="C453" s="113" t="s">
        <v>1697</v>
      </c>
      <c r="D453" s="109"/>
      <c r="I453" s="109"/>
      <c r="K453" s="40"/>
      <c r="L453" s="40"/>
      <c r="M453" s="40"/>
      <c r="N453" s="40"/>
      <c r="O453" s="40"/>
      <c r="P453" s="40"/>
      <c r="Q453" s="40"/>
      <c r="R453" s="40"/>
      <c r="S453" s="40"/>
      <c r="T453" s="40"/>
      <c r="U453" s="41"/>
      <c r="V453" s="40"/>
      <c r="W453" s="40"/>
      <c r="X453" s="40"/>
      <c r="Y453" s="40"/>
      <c r="Z453" s="40"/>
    </row>
    <row r="454" spans="2:26" s="82" customFormat="1">
      <c r="B454" s="112" t="s">
        <v>1698</v>
      </c>
      <c r="C454" s="113" t="s">
        <v>1699</v>
      </c>
      <c r="D454" s="109"/>
      <c r="I454" s="109"/>
      <c r="K454" s="40"/>
      <c r="L454" s="40"/>
      <c r="M454" s="40"/>
      <c r="N454" s="40"/>
      <c r="O454" s="40"/>
      <c r="P454" s="40"/>
      <c r="Q454" s="40"/>
      <c r="R454" s="40"/>
      <c r="S454" s="40"/>
      <c r="T454" s="40"/>
      <c r="U454" s="41"/>
      <c r="V454" s="40"/>
      <c r="W454" s="40"/>
      <c r="X454" s="40"/>
      <c r="Y454" s="40"/>
      <c r="Z454" s="40"/>
    </row>
    <row r="455" spans="2:26" s="82" customFormat="1">
      <c r="B455" s="112" t="s">
        <v>1700</v>
      </c>
      <c r="C455" s="113" t="s">
        <v>1701</v>
      </c>
      <c r="D455" s="109"/>
      <c r="I455" s="109"/>
      <c r="K455" s="40"/>
      <c r="L455" s="40"/>
      <c r="M455" s="40"/>
      <c r="N455" s="40"/>
      <c r="O455" s="40"/>
      <c r="P455" s="40"/>
      <c r="Q455" s="40"/>
      <c r="R455" s="40"/>
      <c r="S455" s="40"/>
      <c r="T455" s="40"/>
      <c r="U455" s="41"/>
      <c r="V455" s="40"/>
      <c r="W455" s="40"/>
      <c r="X455" s="40"/>
      <c r="Y455" s="40"/>
      <c r="Z455" s="40"/>
    </row>
    <row r="456" spans="2:26" s="82" customFormat="1">
      <c r="B456" s="112" t="s">
        <v>1702</v>
      </c>
      <c r="C456" s="113" t="s">
        <v>1703</v>
      </c>
      <c r="D456" s="109"/>
      <c r="I456" s="109"/>
      <c r="K456" s="40"/>
      <c r="L456" s="40"/>
      <c r="M456" s="40"/>
      <c r="N456" s="40"/>
      <c r="O456" s="40"/>
      <c r="P456" s="40"/>
      <c r="Q456" s="40"/>
      <c r="R456" s="40"/>
      <c r="S456" s="40"/>
      <c r="T456" s="40"/>
      <c r="U456" s="41"/>
      <c r="V456" s="40"/>
      <c r="W456" s="40"/>
      <c r="X456" s="40"/>
      <c r="Y456" s="40"/>
      <c r="Z456" s="40"/>
    </row>
    <row r="457" spans="2:26" s="82" customFormat="1">
      <c r="B457" s="112" t="s">
        <v>1704</v>
      </c>
      <c r="C457" s="113" t="s">
        <v>1705</v>
      </c>
      <c r="D457" s="109"/>
      <c r="I457" s="109"/>
      <c r="K457" s="40"/>
      <c r="L457" s="40"/>
      <c r="M457" s="40"/>
      <c r="N457" s="40"/>
      <c r="O457" s="40"/>
      <c r="P457" s="40"/>
      <c r="Q457" s="40"/>
      <c r="R457" s="40"/>
      <c r="S457" s="40"/>
      <c r="T457" s="40"/>
      <c r="U457" s="41"/>
      <c r="V457" s="40"/>
      <c r="W457" s="40"/>
      <c r="X457" s="40"/>
      <c r="Y457" s="40"/>
      <c r="Z457" s="40"/>
    </row>
    <row r="458" spans="2:26" s="82" customFormat="1">
      <c r="B458" s="112" t="s">
        <v>1706</v>
      </c>
      <c r="C458" s="113" t="s">
        <v>1707</v>
      </c>
      <c r="D458" s="109"/>
      <c r="I458" s="109"/>
      <c r="K458" s="40"/>
      <c r="L458" s="40"/>
      <c r="M458" s="40"/>
      <c r="N458" s="40"/>
      <c r="O458" s="40"/>
      <c r="P458" s="40"/>
      <c r="Q458" s="40"/>
      <c r="R458" s="40"/>
      <c r="S458" s="40"/>
      <c r="T458" s="40"/>
      <c r="U458" s="41"/>
      <c r="V458" s="40"/>
      <c r="W458" s="40"/>
      <c r="X458" s="40"/>
      <c r="Y458" s="40"/>
      <c r="Z458" s="40"/>
    </row>
    <row r="459" spans="2:26" s="82" customFormat="1">
      <c r="B459" s="112" t="s">
        <v>1708</v>
      </c>
      <c r="C459" s="113" t="s">
        <v>1709</v>
      </c>
      <c r="D459" s="109"/>
      <c r="I459" s="109"/>
      <c r="K459" s="40"/>
      <c r="L459" s="40"/>
      <c r="M459" s="40"/>
      <c r="N459" s="40"/>
      <c r="O459" s="40"/>
      <c r="P459" s="40"/>
      <c r="Q459" s="40"/>
      <c r="R459" s="40"/>
      <c r="S459" s="40"/>
      <c r="T459" s="40"/>
      <c r="U459" s="41"/>
      <c r="V459" s="40"/>
      <c r="W459" s="40"/>
      <c r="X459" s="40"/>
      <c r="Y459" s="40"/>
      <c r="Z459" s="40"/>
    </row>
    <row r="460" spans="2:26" s="82" customFormat="1">
      <c r="B460" s="112" t="s">
        <v>1710</v>
      </c>
      <c r="C460" s="113" t="s">
        <v>1711</v>
      </c>
      <c r="D460" s="109"/>
      <c r="I460" s="109"/>
      <c r="K460" s="40"/>
      <c r="L460" s="40"/>
      <c r="M460" s="40"/>
      <c r="N460" s="40"/>
      <c r="O460" s="40"/>
      <c r="P460" s="40"/>
      <c r="Q460" s="40"/>
      <c r="R460" s="40"/>
      <c r="S460" s="40"/>
      <c r="T460" s="40"/>
      <c r="U460" s="41"/>
      <c r="V460" s="40"/>
      <c r="W460" s="40"/>
      <c r="X460" s="40"/>
      <c r="Y460" s="40"/>
      <c r="Z460" s="40"/>
    </row>
    <row r="461" spans="2:26" s="82" customFormat="1">
      <c r="B461" s="112" t="s">
        <v>1712</v>
      </c>
      <c r="C461" s="113" t="s">
        <v>1713</v>
      </c>
      <c r="D461" s="109"/>
      <c r="I461" s="109"/>
      <c r="K461" s="40"/>
      <c r="L461" s="40"/>
      <c r="M461" s="40"/>
      <c r="N461" s="40"/>
      <c r="O461" s="40"/>
      <c r="P461" s="40"/>
      <c r="Q461" s="40"/>
      <c r="R461" s="40"/>
      <c r="S461" s="40"/>
      <c r="T461" s="40"/>
      <c r="U461" s="41"/>
      <c r="V461" s="40"/>
      <c r="W461" s="40"/>
      <c r="X461" s="40"/>
      <c r="Y461" s="40"/>
      <c r="Z461" s="40"/>
    </row>
    <row r="462" spans="2:26" s="82" customFormat="1">
      <c r="B462" s="112" t="s">
        <v>1714</v>
      </c>
      <c r="C462" s="113" t="s">
        <v>1715</v>
      </c>
      <c r="D462" s="109"/>
      <c r="I462" s="109"/>
      <c r="K462" s="40"/>
      <c r="L462" s="40"/>
      <c r="M462" s="40"/>
      <c r="N462" s="40"/>
      <c r="O462" s="40"/>
      <c r="P462" s="40"/>
      <c r="Q462" s="40"/>
      <c r="R462" s="40"/>
      <c r="S462" s="40"/>
      <c r="T462" s="40"/>
      <c r="U462" s="41"/>
      <c r="V462" s="40"/>
      <c r="W462" s="40"/>
      <c r="X462" s="40"/>
      <c r="Y462" s="40"/>
      <c r="Z462" s="40"/>
    </row>
    <row r="463" spans="2:26" s="82" customFormat="1">
      <c r="B463" s="112" t="s">
        <v>1716</v>
      </c>
      <c r="C463" s="113" t="s">
        <v>1717</v>
      </c>
      <c r="D463" s="109"/>
      <c r="I463" s="109"/>
      <c r="K463" s="40"/>
      <c r="L463" s="40"/>
      <c r="M463" s="40"/>
      <c r="N463" s="40"/>
      <c r="O463" s="40"/>
      <c r="P463" s="40"/>
      <c r="Q463" s="40"/>
      <c r="R463" s="40"/>
      <c r="S463" s="40"/>
      <c r="T463" s="40"/>
      <c r="U463" s="41"/>
      <c r="V463" s="40"/>
      <c r="W463" s="40"/>
      <c r="X463" s="40"/>
      <c r="Y463" s="40"/>
      <c r="Z463" s="40"/>
    </row>
    <row r="464" spans="2:26" s="82" customFormat="1">
      <c r="B464" s="112" t="s">
        <v>1718</v>
      </c>
      <c r="C464" s="113" t="s">
        <v>1719</v>
      </c>
      <c r="D464" s="109"/>
      <c r="I464" s="109"/>
      <c r="K464" s="40"/>
      <c r="L464" s="40"/>
      <c r="M464" s="40"/>
      <c r="N464" s="40"/>
      <c r="O464" s="40"/>
      <c r="P464" s="40"/>
      <c r="Q464" s="40"/>
      <c r="R464" s="40"/>
      <c r="S464" s="40"/>
      <c r="T464" s="40"/>
      <c r="U464" s="41"/>
      <c r="V464" s="40"/>
      <c r="W464" s="40"/>
      <c r="X464" s="40"/>
      <c r="Y464" s="40"/>
      <c r="Z464" s="40"/>
    </row>
    <row r="465" spans="2:26" s="82" customFormat="1">
      <c r="B465" s="112" t="s">
        <v>1720</v>
      </c>
      <c r="C465" s="113" t="s">
        <v>1721</v>
      </c>
      <c r="D465" s="109"/>
      <c r="I465" s="109"/>
      <c r="K465" s="40"/>
      <c r="L465" s="40"/>
      <c r="M465" s="40"/>
      <c r="N465" s="40"/>
      <c r="O465" s="40"/>
      <c r="P465" s="40"/>
      <c r="Q465" s="40"/>
      <c r="R465" s="40"/>
      <c r="S465" s="40"/>
      <c r="T465" s="40"/>
      <c r="U465" s="41"/>
      <c r="V465" s="40"/>
      <c r="W465" s="40"/>
      <c r="X465" s="40"/>
      <c r="Y465" s="40"/>
      <c r="Z465" s="40"/>
    </row>
    <row r="466" spans="2:26" s="82" customFormat="1">
      <c r="B466" s="114" t="s">
        <v>1722</v>
      </c>
      <c r="C466" s="113" t="s">
        <v>1723</v>
      </c>
      <c r="D466" s="109"/>
      <c r="I466" s="109"/>
      <c r="K466" s="40"/>
      <c r="L466" s="40"/>
      <c r="M466" s="40"/>
      <c r="N466" s="40"/>
      <c r="O466" s="40"/>
      <c r="P466" s="40"/>
      <c r="Q466" s="40"/>
      <c r="R466" s="40"/>
      <c r="S466" s="40"/>
      <c r="T466" s="40"/>
      <c r="U466" s="41"/>
      <c r="V466" s="40"/>
      <c r="W466" s="40"/>
      <c r="X466" s="40"/>
      <c r="Y466" s="40"/>
      <c r="Z466" s="40"/>
    </row>
    <row r="467" spans="2:26" s="82" customFormat="1">
      <c r="B467" s="114" t="s">
        <v>1724</v>
      </c>
      <c r="C467" s="113" t="s">
        <v>1725</v>
      </c>
      <c r="D467" s="109"/>
      <c r="I467" s="109"/>
      <c r="K467" s="40"/>
      <c r="L467" s="40"/>
      <c r="M467" s="40"/>
      <c r="N467" s="40"/>
      <c r="O467" s="40"/>
      <c r="P467" s="40"/>
      <c r="Q467" s="40"/>
      <c r="R467" s="40"/>
      <c r="S467" s="40"/>
      <c r="T467" s="40"/>
      <c r="U467" s="41"/>
      <c r="V467" s="40"/>
      <c r="W467" s="40"/>
      <c r="X467" s="40"/>
      <c r="Y467" s="40"/>
      <c r="Z467" s="40"/>
    </row>
    <row r="468" spans="2:26" s="82" customFormat="1">
      <c r="B468" s="114" t="s">
        <v>1726</v>
      </c>
      <c r="C468" s="113" t="s">
        <v>1727</v>
      </c>
      <c r="D468" s="109"/>
      <c r="I468" s="109"/>
      <c r="K468" s="40"/>
      <c r="L468" s="40"/>
      <c r="M468" s="40"/>
      <c r="N468" s="40"/>
      <c r="O468" s="40"/>
      <c r="P468" s="40"/>
      <c r="Q468" s="40"/>
      <c r="R468" s="40"/>
      <c r="S468" s="40"/>
      <c r="T468" s="40"/>
      <c r="U468" s="41"/>
      <c r="V468" s="40"/>
      <c r="W468" s="40"/>
      <c r="X468" s="40"/>
      <c r="Y468" s="40"/>
      <c r="Z468" s="40"/>
    </row>
    <row r="469" spans="2:26" s="82" customFormat="1">
      <c r="B469" s="114" t="s">
        <v>1728</v>
      </c>
      <c r="C469" s="113" t="s">
        <v>1729</v>
      </c>
      <c r="D469" s="109"/>
      <c r="I469" s="109"/>
      <c r="K469" s="40"/>
      <c r="L469" s="40"/>
      <c r="M469" s="40"/>
      <c r="N469" s="40"/>
      <c r="O469" s="40"/>
      <c r="P469" s="40"/>
      <c r="Q469" s="40"/>
      <c r="R469" s="40"/>
      <c r="S469" s="40"/>
      <c r="T469" s="40"/>
      <c r="U469" s="41"/>
      <c r="V469" s="40"/>
      <c r="W469" s="40"/>
      <c r="X469" s="40"/>
      <c r="Y469" s="40"/>
      <c r="Z469" s="40"/>
    </row>
    <row r="470" spans="2:26" s="82" customFormat="1">
      <c r="B470" s="114" t="s">
        <v>1730</v>
      </c>
      <c r="C470" s="113" t="s">
        <v>1731</v>
      </c>
      <c r="D470" s="109"/>
      <c r="I470" s="109"/>
      <c r="K470" s="40"/>
      <c r="L470" s="40"/>
      <c r="M470" s="40"/>
      <c r="N470" s="40"/>
      <c r="O470" s="40"/>
      <c r="P470" s="40"/>
      <c r="Q470" s="40"/>
      <c r="R470" s="40"/>
      <c r="S470" s="40"/>
      <c r="T470" s="40"/>
      <c r="U470" s="41"/>
      <c r="V470" s="40"/>
      <c r="W470" s="40"/>
      <c r="X470" s="40"/>
      <c r="Y470" s="40"/>
      <c r="Z470" s="40"/>
    </row>
    <row r="471" spans="2:26" s="82" customFormat="1">
      <c r="B471" s="112" t="s">
        <v>1732</v>
      </c>
      <c r="C471" s="113" t="s">
        <v>1733</v>
      </c>
      <c r="D471" s="109"/>
      <c r="I471" s="109"/>
      <c r="K471" s="40"/>
      <c r="L471" s="40"/>
      <c r="M471" s="40"/>
      <c r="N471" s="40"/>
      <c r="O471" s="40"/>
      <c r="P471" s="40"/>
      <c r="Q471" s="40"/>
      <c r="R471" s="40"/>
      <c r="S471" s="40"/>
      <c r="T471" s="40"/>
      <c r="U471" s="41"/>
      <c r="V471" s="40"/>
      <c r="W471" s="40"/>
      <c r="X471" s="40"/>
      <c r="Y471" s="40"/>
      <c r="Z471" s="40"/>
    </row>
    <row r="472" spans="2:26" s="82" customFormat="1">
      <c r="B472" s="114" t="s">
        <v>1734</v>
      </c>
      <c r="C472" s="113" t="s">
        <v>1735</v>
      </c>
      <c r="D472" s="109"/>
      <c r="I472" s="109"/>
      <c r="K472" s="40"/>
      <c r="L472" s="40"/>
      <c r="M472" s="40"/>
      <c r="N472" s="40"/>
      <c r="O472" s="40"/>
      <c r="P472" s="40"/>
      <c r="Q472" s="40"/>
      <c r="R472" s="40"/>
      <c r="S472" s="40"/>
      <c r="T472" s="40"/>
      <c r="U472" s="41"/>
      <c r="V472" s="40"/>
      <c r="W472" s="40"/>
      <c r="X472" s="40"/>
      <c r="Y472" s="40"/>
      <c r="Z472" s="40"/>
    </row>
    <row r="473" spans="2:26" s="82" customFormat="1">
      <c r="B473" s="112" t="s">
        <v>1736</v>
      </c>
      <c r="C473" s="113" t="s">
        <v>1737</v>
      </c>
      <c r="D473" s="109"/>
      <c r="I473" s="109"/>
      <c r="K473" s="40"/>
      <c r="L473" s="40"/>
      <c r="M473" s="40"/>
      <c r="N473" s="40"/>
      <c r="O473" s="40"/>
      <c r="P473" s="40"/>
      <c r="Q473" s="40"/>
      <c r="R473" s="40"/>
      <c r="S473" s="40"/>
      <c r="T473" s="40"/>
      <c r="U473" s="41"/>
      <c r="V473" s="40"/>
      <c r="W473" s="40"/>
      <c r="X473" s="40"/>
      <c r="Y473" s="40"/>
      <c r="Z473" s="40"/>
    </row>
    <row r="474" spans="2:26" s="82" customFormat="1">
      <c r="B474" s="112" t="s">
        <v>1738</v>
      </c>
      <c r="C474" s="113" t="s">
        <v>1739</v>
      </c>
      <c r="D474" s="109"/>
      <c r="I474" s="109"/>
      <c r="K474" s="40"/>
      <c r="L474" s="40"/>
      <c r="M474" s="40"/>
      <c r="N474" s="40"/>
      <c r="O474" s="40"/>
      <c r="P474" s="40"/>
      <c r="Q474" s="40"/>
      <c r="R474" s="40"/>
      <c r="S474" s="40"/>
      <c r="T474" s="40"/>
      <c r="U474" s="41"/>
      <c r="V474" s="40"/>
      <c r="W474" s="40"/>
      <c r="X474" s="40"/>
      <c r="Y474" s="40"/>
      <c r="Z474" s="40"/>
    </row>
    <row r="475" spans="2:26" s="82" customFormat="1">
      <c r="B475" s="112" t="s">
        <v>1740</v>
      </c>
      <c r="C475" s="113" t="s">
        <v>1741</v>
      </c>
      <c r="D475" s="109"/>
      <c r="I475" s="109"/>
      <c r="K475" s="40"/>
      <c r="L475" s="40"/>
      <c r="M475" s="40"/>
      <c r="N475" s="40"/>
      <c r="O475" s="40"/>
      <c r="P475" s="40"/>
      <c r="Q475" s="40"/>
      <c r="R475" s="40"/>
      <c r="S475" s="40"/>
      <c r="T475" s="40"/>
      <c r="U475" s="41"/>
      <c r="V475" s="40"/>
      <c r="W475" s="40"/>
      <c r="X475" s="40"/>
      <c r="Y475" s="40"/>
      <c r="Z475" s="40"/>
    </row>
    <row r="476" spans="2:26" s="82" customFormat="1">
      <c r="B476" s="112" t="s">
        <v>1742</v>
      </c>
      <c r="C476" s="113" t="s">
        <v>1743</v>
      </c>
      <c r="D476" s="109"/>
      <c r="I476" s="109"/>
      <c r="K476" s="40"/>
      <c r="L476" s="40"/>
      <c r="M476" s="40"/>
      <c r="N476" s="40"/>
      <c r="O476" s="40"/>
      <c r="P476" s="40"/>
      <c r="Q476" s="40"/>
      <c r="R476" s="40"/>
      <c r="S476" s="40"/>
      <c r="T476" s="40"/>
      <c r="U476" s="41"/>
      <c r="V476" s="40"/>
      <c r="W476" s="40"/>
      <c r="X476" s="40"/>
      <c r="Y476" s="40"/>
      <c r="Z476" s="40"/>
    </row>
    <row r="477" spans="2:26" s="82" customFormat="1">
      <c r="B477" s="112" t="s">
        <v>1744</v>
      </c>
      <c r="C477" s="113" t="s">
        <v>1745</v>
      </c>
      <c r="D477" s="109"/>
      <c r="I477" s="109"/>
      <c r="K477" s="40"/>
      <c r="L477" s="40"/>
      <c r="M477" s="40"/>
      <c r="N477" s="40"/>
      <c r="O477" s="40"/>
      <c r="P477" s="40"/>
      <c r="Q477" s="40"/>
      <c r="R477" s="40"/>
      <c r="S477" s="40"/>
      <c r="T477" s="40"/>
      <c r="U477" s="41"/>
      <c r="V477" s="40"/>
      <c r="W477" s="40"/>
      <c r="X477" s="40"/>
      <c r="Y477" s="40"/>
      <c r="Z477" s="40"/>
    </row>
    <row r="478" spans="2:26" s="82" customFormat="1">
      <c r="B478" s="112" t="s">
        <v>1746</v>
      </c>
      <c r="C478" s="113" t="s">
        <v>1747</v>
      </c>
      <c r="D478" s="109"/>
      <c r="I478" s="109"/>
      <c r="K478" s="40"/>
      <c r="L478" s="40"/>
      <c r="M478" s="40"/>
      <c r="N478" s="40"/>
      <c r="O478" s="40"/>
      <c r="P478" s="40"/>
      <c r="Q478" s="40"/>
      <c r="R478" s="40"/>
      <c r="S478" s="40"/>
      <c r="T478" s="40"/>
      <c r="U478" s="41"/>
      <c r="V478" s="40"/>
      <c r="W478" s="40"/>
      <c r="X478" s="40"/>
      <c r="Y478" s="40"/>
      <c r="Z478" s="40"/>
    </row>
    <row r="479" spans="2:26" s="82" customFormat="1">
      <c r="B479" s="112" t="s">
        <v>1748</v>
      </c>
      <c r="C479" s="113" t="s">
        <v>1749</v>
      </c>
      <c r="D479" s="109"/>
      <c r="I479" s="109"/>
      <c r="K479" s="40"/>
      <c r="L479" s="40"/>
      <c r="M479" s="40"/>
      <c r="N479" s="40"/>
      <c r="O479" s="40"/>
      <c r="P479" s="40"/>
      <c r="Q479" s="40"/>
      <c r="R479" s="40"/>
      <c r="S479" s="40"/>
      <c r="T479" s="40"/>
      <c r="U479" s="41"/>
      <c r="V479" s="40"/>
      <c r="W479" s="40"/>
      <c r="X479" s="40"/>
      <c r="Y479" s="40"/>
      <c r="Z479" s="40"/>
    </row>
    <row r="480" spans="2:26" s="82" customFormat="1">
      <c r="B480" s="112" t="s">
        <v>1750</v>
      </c>
      <c r="C480" s="113" t="s">
        <v>1751</v>
      </c>
      <c r="D480" s="109"/>
      <c r="I480" s="109"/>
      <c r="K480" s="40"/>
      <c r="L480" s="40"/>
      <c r="M480" s="40"/>
      <c r="N480" s="40"/>
      <c r="O480" s="40"/>
      <c r="P480" s="40"/>
      <c r="Q480" s="40"/>
      <c r="R480" s="40"/>
      <c r="S480" s="40"/>
      <c r="T480" s="40"/>
      <c r="U480" s="41"/>
      <c r="V480" s="40"/>
      <c r="W480" s="40"/>
      <c r="X480" s="40"/>
      <c r="Y480" s="40"/>
      <c r="Z480" s="40"/>
    </row>
    <row r="481" spans="2:26" s="82" customFormat="1">
      <c r="B481" s="112" t="s">
        <v>1752</v>
      </c>
      <c r="C481" s="113" t="s">
        <v>1753</v>
      </c>
      <c r="D481" s="109"/>
      <c r="I481" s="109"/>
      <c r="K481" s="40"/>
      <c r="L481" s="40"/>
      <c r="M481" s="40"/>
      <c r="N481" s="40"/>
      <c r="O481" s="40"/>
      <c r="P481" s="40"/>
      <c r="Q481" s="40"/>
      <c r="R481" s="40"/>
      <c r="S481" s="40"/>
      <c r="T481" s="40"/>
      <c r="U481" s="41"/>
      <c r="V481" s="40"/>
      <c r="W481" s="40"/>
      <c r="X481" s="40"/>
      <c r="Y481" s="40"/>
      <c r="Z481" s="40"/>
    </row>
    <row r="482" spans="2:26" s="82" customFormat="1">
      <c r="B482" s="112" t="s">
        <v>1754</v>
      </c>
      <c r="C482" s="113" t="s">
        <v>1755</v>
      </c>
      <c r="D482" s="109"/>
      <c r="I482" s="109"/>
      <c r="K482" s="40"/>
      <c r="L482" s="40"/>
      <c r="M482" s="40"/>
      <c r="N482" s="40"/>
      <c r="O482" s="40"/>
      <c r="P482" s="40"/>
      <c r="Q482" s="40"/>
      <c r="R482" s="40"/>
      <c r="S482" s="40"/>
      <c r="T482" s="40"/>
      <c r="U482" s="41"/>
      <c r="V482" s="40"/>
      <c r="W482" s="40"/>
      <c r="X482" s="40"/>
      <c r="Y482" s="40"/>
      <c r="Z482" s="40"/>
    </row>
    <row r="483" spans="2:26" s="82" customFormat="1">
      <c r="B483" s="112" t="s">
        <v>1756</v>
      </c>
      <c r="C483" s="113" t="s">
        <v>1757</v>
      </c>
      <c r="D483" s="109"/>
      <c r="I483" s="109"/>
      <c r="K483" s="40"/>
      <c r="L483" s="40"/>
      <c r="M483" s="40"/>
      <c r="N483" s="40"/>
      <c r="O483" s="40"/>
      <c r="P483" s="40"/>
      <c r="Q483" s="40"/>
      <c r="R483" s="40"/>
      <c r="S483" s="40"/>
      <c r="T483" s="40"/>
      <c r="U483" s="41"/>
      <c r="V483" s="40"/>
      <c r="W483" s="40"/>
      <c r="X483" s="40"/>
      <c r="Y483" s="40"/>
      <c r="Z483" s="40"/>
    </row>
    <row r="484" spans="2:26" s="82" customFormat="1">
      <c r="B484" s="112" t="s">
        <v>1758</v>
      </c>
      <c r="C484" s="113" t="s">
        <v>1759</v>
      </c>
      <c r="D484" s="109"/>
      <c r="I484" s="109"/>
      <c r="K484" s="40"/>
      <c r="L484" s="40"/>
      <c r="M484" s="40"/>
      <c r="N484" s="40"/>
      <c r="O484" s="40"/>
      <c r="P484" s="40"/>
      <c r="Q484" s="40"/>
      <c r="R484" s="40"/>
      <c r="S484" s="40"/>
      <c r="T484" s="40"/>
      <c r="U484" s="41"/>
      <c r="V484" s="40"/>
      <c r="W484" s="40"/>
      <c r="X484" s="40"/>
      <c r="Y484" s="40"/>
      <c r="Z484" s="40"/>
    </row>
    <row r="485" spans="2:26" s="82" customFormat="1">
      <c r="B485" s="112" t="s">
        <v>1760</v>
      </c>
      <c r="C485" s="113" t="s">
        <v>1761</v>
      </c>
      <c r="D485" s="109"/>
      <c r="I485" s="109"/>
      <c r="K485" s="40"/>
      <c r="L485" s="40"/>
      <c r="M485" s="40"/>
      <c r="N485" s="40"/>
      <c r="O485" s="40"/>
      <c r="P485" s="40"/>
      <c r="Q485" s="40"/>
      <c r="R485" s="40"/>
      <c r="S485" s="40"/>
      <c r="T485" s="40"/>
      <c r="U485" s="41"/>
      <c r="V485" s="40"/>
      <c r="W485" s="40"/>
      <c r="X485" s="40"/>
      <c r="Y485" s="40"/>
      <c r="Z485" s="40"/>
    </row>
    <row r="486" spans="2:26" s="82" customFormat="1">
      <c r="B486" s="112" t="s">
        <v>1762</v>
      </c>
      <c r="C486" s="113" t="s">
        <v>1763</v>
      </c>
      <c r="D486" s="109"/>
      <c r="I486" s="109"/>
      <c r="K486" s="40"/>
      <c r="L486" s="40"/>
      <c r="M486" s="40"/>
      <c r="N486" s="40"/>
      <c r="O486" s="40"/>
      <c r="P486" s="40"/>
      <c r="Q486" s="40"/>
      <c r="R486" s="40"/>
      <c r="S486" s="40"/>
      <c r="T486" s="40"/>
      <c r="U486" s="41"/>
      <c r="V486" s="40"/>
      <c r="W486" s="40"/>
      <c r="X486" s="40"/>
      <c r="Y486" s="40"/>
      <c r="Z486" s="40"/>
    </row>
    <row r="487" spans="2:26" s="82" customFormat="1">
      <c r="B487" s="112" t="s">
        <v>1764</v>
      </c>
      <c r="C487" s="113" t="s">
        <v>1765</v>
      </c>
      <c r="D487" s="109"/>
      <c r="I487" s="109"/>
      <c r="K487" s="40"/>
      <c r="L487" s="40"/>
      <c r="M487" s="40"/>
      <c r="N487" s="40"/>
      <c r="O487" s="40"/>
      <c r="P487" s="40"/>
      <c r="Q487" s="40"/>
      <c r="R487" s="40"/>
      <c r="S487" s="40"/>
      <c r="T487" s="40"/>
      <c r="U487" s="41"/>
      <c r="V487" s="40"/>
      <c r="W487" s="40"/>
      <c r="X487" s="40"/>
      <c r="Y487" s="40"/>
      <c r="Z487" s="40"/>
    </row>
    <row r="488" spans="2:26" s="82" customFormat="1">
      <c r="B488" s="112" t="s">
        <v>1766</v>
      </c>
      <c r="C488" s="113" t="s">
        <v>1767</v>
      </c>
      <c r="D488" s="109"/>
      <c r="I488" s="109"/>
      <c r="K488" s="40"/>
      <c r="L488" s="40"/>
      <c r="M488" s="40"/>
      <c r="N488" s="40"/>
      <c r="O488" s="40"/>
      <c r="P488" s="40"/>
      <c r="Q488" s="40"/>
      <c r="R488" s="40"/>
      <c r="S488" s="40"/>
      <c r="T488" s="40"/>
      <c r="U488" s="41"/>
      <c r="V488" s="40"/>
      <c r="W488" s="40"/>
      <c r="X488" s="40"/>
      <c r="Y488" s="40"/>
      <c r="Z488" s="40"/>
    </row>
    <row r="489" spans="2:26" s="82" customFormat="1">
      <c r="B489" s="112" t="s">
        <v>1768</v>
      </c>
      <c r="C489" s="113" t="s">
        <v>1769</v>
      </c>
      <c r="D489" s="109"/>
      <c r="I489" s="109"/>
      <c r="K489" s="40"/>
      <c r="L489" s="40"/>
      <c r="M489" s="40"/>
      <c r="N489" s="40"/>
      <c r="O489" s="40"/>
      <c r="P489" s="40"/>
      <c r="Q489" s="40"/>
      <c r="R489" s="40"/>
      <c r="S489" s="40"/>
      <c r="T489" s="40"/>
      <c r="U489" s="41"/>
      <c r="V489" s="40"/>
      <c r="W489" s="40"/>
      <c r="X489" s="40"/>
      <c r="Y489" s="40"/>
      <c r="Z489" s="40"/>
    </row>
    <row r="490" spans="2:26" s="82" customFormat="1">
      <c r="B490" s="112" t="s">
        <v>1770</v>
      </c>
      <c r="C490" s="113" t="s">
        <v>1771</v>
      </c>
      <c r="D490" s="109"/>
      <c r="I490" s="109"/>
      <c r="K490" s="40"/>
      <c r="L490" s="40"/>
      <c r="M490" s="40"/>
      <c r="N490" s="40"/>
      <c r="O490" s="40"/>
      <c r="P490" s="40"/>
      <c r="Q490" s="40"/>
      <c r="R490" s="40"/>
      <c r="S490" s="40"/>
      <c r="T490" s="40"/>
      <c r="U490" s="41"/>
      <c r="V490" s="40"/>
      <c r="W490" s="40"/>
      <c r="X490" s="40"/>
      <c r="Y490" s="40"/>
      <c r="Z490" s="40"/>
    </row>
    <row r="491" spans="2:26" s="82" customFormat="1">
      <c r="B491" s="112" t="s">
        <v>1772</v>
      </c>
      <c r="C491" s="113" t="s">
        <v>1773</v>
      </c>
      <c r="D491" s="109"/>
      <c r="I491" s="109"/>
      <c r="K491" s="40"/>
      <c r="L491" s="40"/>
      <c r="M491" s="40"/>
      <c r="N491" s="40"/>
      <c r="O491" s="40"/>
      <c r="P491" s="40"/>
      <c r="Q491" s="40"/>
      <c r="R491" s="40"/>
      <c r="S491" s="40"/>
      <c r="T491" s="40"/>
      <c r="U491" s="41"/>
      <c r="V491" s="40"/>
      <c r="W491" s="40"/>
      <c r="X491" s="40"/>
      <c r="Y491" s="40"/>
      <c r="Z491" s="40"/>
    </row>
    <row r="492" spans="2:26" s="82" customFormat="1">
      <c r="B492" s="112" t="s">
        <v>1774</v>
      </c>
      <c r="C492" s="113" t="s">
        <v>1775</v>
      </c>
      <c r="D492" s="109"/>
      <c r="I492" s="109"/>
      <c r="K492" s="40"/>
      <c r="L492" s="40"/>
      <c r="M492" s="40"/>
      <c r="N492" s="40"/>
      <c r="O492" s="40"/>
      <c r="P492" s="40"/>
      <c r="Q492" s="40"/>
      <c r="R492" s="40"/>
      <c r="S492" s="40"/>
      <c r="T492" s="40"/>
      <c r="U492" s="41"/>
      <c r="V492" s="40"/>
      <c r="W492" s="40"/>
      <c r="X492" s="40"/>
      <c r="Y492" s="40"/>
      <c r="Z492" s="40"/>
    </row>
    <row r="493" spans="2:26" s="82" customFormat="1">
      <c r="B493" s="112" t="s">
        <v>1776</v>
      </c>
      <c r="C493" s="113" t="s">
        <v>1777</v>
      </c>
      <c r="D493" s="109"/>
      <c r="I493" s="109"/>
      <c r="K493" s="40"/>
      <c r="L493" s="40"/>
      <c r="M493" s="40"/>
      <c r="N493" s="40"/>
      <c r="O493" s="40"/>
      <c r="P493" s="40"/>
      <c r="Q493" s="40"/>
      <c r="R493" s="40"/>
      <c r="S493" s="40"/>
      <c r="T493" s="40"/>
      <c r="U493" s="41"/>
      <c r="V493" s="40"/>
      <c r="W493" s="40"/>
      <c r="X493" s="40"/>
      <c r="Y493" s="40"/>
      <c r="Z493" s="40"/>
    </row>
    <row r="494" spans="2:26" s="82" customFormat="1">
      <c r="B494" s="112" t="s">
        <v>1778</v>
      </c>
      <c r="C494" s="113" t="s">
        <v>1779</v>
      </c>
      <c r="D494" s="109"/>
      <c r="I494" s="109"/>
      <c r="K494" s="40"/>
      <c r="L494" s="40"/>
      <c r="M494" s="40"/>
      <c r="N494" s="40"/>
      <c r="O494" s="40"/>
      <c r="P494" s="40"/>
      <c r="Q494" s="40"/>
      <c r="R494" s="40"/>
      <c r="S494" s="40"/>
      <c r="T494" s="40"/>
      <c r="U494" s="41"/>
      <c r="V494" s="40"/>
      <c r="W494" s="40"/>
      <c r="X494" s="40"/>
      <c r="Y494" s="40"/>
      <c r="Z494" s="40"/>
    </row>
    <row r="495" spans="2:26" s="82" customFormat="1">
      <c r="B495" s="112" t="s">
        <v>1780</v>
      </c>
      <c r="C495" s="113" t="s">
        <v>1781</v>
      </c>
      <c r="D495" s="109"/>
      <c r="I495" s="109"/>
      <c r="K495" s="40"/>
      <c r="L495" s="40"/>
      <c r="M495" s="40"/>
      <c r="N495" s="40"/>
      <c r="O495" s="40"/>
      <c r="P495" s="40"/>
      <c r="Q495" s="40"/>
      <c r="R495" s="40"/>
      <c r="S495" s="40"/>
      <c r="T495" s="40"/>
      <c r="U495" s="41"/>
      <c r="V495" s="40"/>
      <c r="W495" s="40"/>
      <c r="X495" s="40"/>
      <c r="Y495" s="40"/>
      <c r="Z495" s="40"/>
    </row>
    <row r="496" spans="2:26" s="82" customFormat="1">
      <c r="B496" s="112" t="s">
        <v>1782</v>
      </c>
      <c r="C496" s="113" t="s">
        <v>1783</v>
      </c>
      <c r="D496" s="109"/>
      <c r="I496" s="109"/>
      <c r="K496" s="40"/>
      <c r="L496" s="40"/>
      <c r="M496" s="40"/>
      <c r="N496" s="40"/>
      <c r="O496" s="40"/>
      <c r="P496" s="40"/>
      <c r="Q496" s="40"/>
      <c r="R496" s="40"/>
      <c r="S496" s="40"/>
      <c r="T496" s="40"/>
      <c r="U496" s="41"/>
      <c r="V496" s="40"/>
      <c r="W496" s="40"/>
      <c r="X496" s="40"/>
      <c r="Y496" s="40"/>
      <c r="Z496" s="40"/>
    </row>
    <row r="497" spans="2:26" s="82" customFormat="1">
      <c r="B497" s="112" t="s">
        <v>1784</v>
      </c>
      <c r="C497" s="113" t="s">
        <v>1785</v>
      </c>
      <c r="D497" s="109"/>
      <c r="I497" s="109"/>
      <c r="K497" s="40"/>
      <c r="L497" s="40"/>
      <c r="M497" s="40"/>
      <c r="N497" s="40"/>
      <c r="O497" s="40"/>
      <c r="P497" s="40"/>
      <c r="Q497" s="40"/>
      <c r="R497" s="40"/>
      <c r="S497" s="40"/>
      <c r="T497" s="40"/>
      <c r="U497" s="41"/>
      <c r="V497" s="40"/>
      <c r="W497" s="40"/>
      <c r="X497" s="40"/>
      <c r="Y497" s="40"/>
      <c r="Z497" s="40"/>
    </row>
    <row r="498" spans="2:26" s="82" customFormat="1">
      <c r="B498" s="112" t="s">
        <v>1786</v>
      </c>
      <c r="C498" s="113" t="s">
        <v>1787</v>
      </c>
      <c r="D498" s="109"/>
      <c r="I498" s="109"/>
      <c r="K498" s="40"/>
      <c r="L498" s="40"/>
      <c r="M498" s="40"/>
      <c r="N498" s="40"/>
      <c r="O498" s="40"/>
      <c r="P498" s="40"/>
      <c r="Q498" s="40"/>
      <c r="R498" s="40"/>
      <c r="S498" s="40"/>
      <c r="T498" s="40"/>
      <c r="U498" s="41"/>
      <c r="V498" s="40"/>
      <c r="W498" s="40"/>
      <c r="X498" s="40"/>
      <c r="Y498" s="40"/>
      <c r="Z498" s="40"/>
    </row>
    <row r="499" spans="2:26" s="82" customFormat="1">
      <c r="B499" s="112" t="s">
        <v>1788</v>
      </c>
      <c r="C499" s="113" t="s">
        <v>1789</v>
      </c>
      <c r="D499" s="109"/>
      <c r="I499" s="109"/>
      <c r="K499" s="40"/>
      <c r="L499" s="40"/>
      <c r="M499" s="40"/>
      <c r="N499" s="40"/>
      <c r="O499" s="40"/>
      <c r="P499" s="40"/>
      <c r="Q499" s="40"/>
      <c r="R499" s="40"/>
      <c r="S499" s="40"/>
      <c r="T499" s="40"/>
      <c r="U499" s="41"/>
      <c r="V499" s="40"/>
      <c r="W499" s="40"/>
      <c r="X499" s="40"/>
      <c r="Y499" s="40"/>
      <c r="Z499" s="40"/>
    </row>
    <row r="500" spans="2:26" s="82" customFormat="1">
      <c r="B500" s="112" t="s">
        <v>1790</v>
      </c>
      <c r="C500" s="113" t="s">
        <v>1791</v>
      </c>
      <c r="D500" s="109"/>
      <c r="I500" s="109"/>
      <c r="K500" s="40"/>
      <c r="L500" s="40"/>
      <c r="M500" s="40"/>
      <c r="N500" s="40"/>
      <c r="O500" s="40"/>
      <c r="P500" s="40"/>
      <c r="Q500" s="40"/>
      <c r="R500" s="40"/>
      <c r="S500" s="40"/>
      <c r="T500" s="40"/>
      <c r="U500" s="41"/>
      <c r="V500" s="40"/>
      <c r="W500" s="40"/>
      <c r="X500" s="40"/>
      <c r="Y500" s="40"/>
      <c r="Z500" s="40"/>
    </row>
    <row r="501" spans="2:26" s="82" customFormat="1">
      <c r="B501" s="112" t="s">
        <v>1792</v>
      </c>
      <c r="C501" s="113" t="s">
        <v>1793</v>
      </c>
      <c r="D501" s="109"/>
      <c r="I501" s="109"/>
      <c r="K501" s="40"/>
      <c r="L501" s="40"/>
      <c r="M501" s="40"/>
      <c r="N501" s="40"/>
      <c r="O501" s="40"/>
      <c r="P501" s="40"/>
      <c r="Q501" s="40"/>
      <c r="R501" s="40"/>
      <c r="S501" s="40"/>
      <c r="T501" s="40"/>
      <c r="U501" s="41"/>
      <c r="V501" s="40"/>
      <c r="W501" s="40"/>
      <c r="X501" s="40"/>
      <c r="Y501" s="40"/>
      <c r="Z501" s="40"/>
    </row>
    <row r="502" spans="2:26" s="82" customFormat="1">
      <c r="B502" s="112" t="s">
        <v>1794</v>
      </c>
      <c r="C502" s="113" t="s">
        <v>1795</v>
      </c>
      <c r="D502" s="109"/>
      <c r="I502" s="109"/>
      <c r="K502" s="40"/>
      <c r="L502" s="40"/>
      <c r="M502" s="40"/>
      <c r="N502" s="40"/>
      <c r="O502" s="40"/>
      <c r="P502" s="40"/>
      <c r="Q502" s="40"/>
      <c r="R502" s="40"/>
      <c r="S502" s="40"/>
      <c r="T502" s="40"/>
      <c r="U502" s="41"/>
      <c r="V502" s="40"/>
      <c r="W502" s="40"/>
      <c r="X502" s="40"/>
      <c r="Y502" s="40"/>
      <c r="Z502" s="40"/>
    </row>
    <row r="503" spans="2:26" s="82" customFormat="1">
      <c r="B503" s="112" t="s">
        <v>1796</v>
      </c>
      <c r="C503" s="113" t="s">
        <v>1797</v>
      </c>
      <c r="D503" s="109"/>
      <c r="I503" s="109"/>
      <c r="K503" s="40"/>
      <c r="L503" s="40"/>
      <c r="M503" s="40"/>
      <c r="N503" s="40"/>
      <c r="O503" s="40"/>
      <c r="P503" s="40"/>
      <c r="Q503" s="40"/>
      <c r="R503" s="40"/>
      <c r="S503" s="40"/>
      <c r="T503" s="40"/>
      <c r="U503" s="41"/>
      <c r="V503" s="40"/>
      <c r="W503" s="40"/>
      <c r="X503" s="40"/>
      <c r="Y503" s="40"/>
      <c r="Z503" s="40"/>
    </row>
    <row r="504" spans="2:26" s="82" customFormat="1">
      <c r="B504" s="112" t="s">
        <v>1798</v>
      </c>
      <c r="C504" s="113" t="s">
        <v>1799</v>
      </c>
      <c r="D504" s="109"/>
      <c r="I504" s="109"/>
      <c r="K504" s="40"/>
      <c r="L504" s="40"/>
      <c r="M504" s="40"/>
      <c r="N504" s="40"/>
      <c r="O504" s="40"/>
      <c r="P504" s="40"/>
      <c r="Q504" s="40"/>
      <c r="R504" s="40"/>
      <c r="S504" s="40"/>
      <c r="T504" s="40"/>
      <c r="U504" s="41"/>
      <c r="V504" s="40"/>
      <c r="W504" s="40"/>
      <c r="X504" s="40"/>
      <c r="Y504" s="40"/>
      <c r="Z504" s="40"/>
    </row>
    <row r="505" spans="2:26" s="82" customFormat="1">
      <c r="B505" s="112" t="s">
        <v>1800</v>
      </c>
      <c r="C505" s="113" t="s">
        <v>1801</v>
      </c>
      <c r="D505" s="109"/>
      <c r="I505" s="109"/>
      <c r="K505" s="40"/>
      <c r="L505" s="40"/>
      <c r="M505" s="40"/>
      <c r="N505" s="40"/>
      <c r="O505" s="40"/>
      <c r="P505" s="40"/>
      <c r="Q505" s="40"/>
      <c r="R505" s="40"/>
      <c r="S505" s="40"/>
      <c r="T505" s="40"/>
      <c r="U505" s="41"/>
      <c r="V505" s="40"/>
      <c r="W505" s="40"/>
      <c r="X505" s="40"/>
      <c r="Y505" s="40"/>
      <c r="Z505" s="40"/>
    </row>
    <row r="506" spans="2:26" s="82" customFormat="1">
      <c r="B506" s="112" t="s">
        <v>1802</v>
      </c>
      <c r="C506" s="113" t="s">
        <v>1803</v>
      </c>
      <c r="D506" s="109"/>
      <c r="I506" s="109"/>
      <c r="K506" s="40"/>
      <c r="L506" s="40"/>
      <c r="M506" s="40"/>
      <c r="N506" s="40"/>
      <c r="O506" s="40"/>
      <c r="P506" s="40"/>
      <c r="Q506" s="40"/>
      <c r="R506" s="40"/>
      <c r="S506" s="40"/>
      <c r="T506" s="40"/>
      <c r="U506" s="41"/>
      <c r="V506" s="40"/>
      <c r="W506" s="40"/>
      <c r="X506" s="40"/>
      <c r="Y506" s="40"/>
      <c r="Z506" s="40"/>
    </row>
    <row r="507" spans="2:26" s="82" customFormat="1">
      <c r="B507" s="112" t="s">
        <v>1804</v>
      </c>
      <c r="C507" s="113" t="s">
        <v>1805</v>
      </c>
      <c r="D507" s="109"/>
      <c r="I507" s="109"/>
      <c r="K507" s="40"/>
      <c r="L507" s="40"/>
      <c r="M507" s="40"/>
      <c r="N507" s="40"/>
      <c r="O507" s="40"/>
      <c r="P507" s="40"/>
      <c r="Q507" s="40"/>
      <c r="R507" s="40"/>
      <c r="S507" s="40"/>
      <c r="T507" s="40"/>
      <c r="U507" s="41"/>
      <c r="V507" s="40"/>
      <c r="W507" s="40"/>
      <c r="X507" s="40"/>
      <c r="Y507" s="40"/>
      <c r="Z507" s="40"/>
    </row>
    <row r="508" spans="2:26" s="82" customFormat="1">
      <c r="B508" s="112" t="s">
        <v>1806</v>
      </c>
      <c r="C508" s="113" t="s">
        <v>1807</v>
      </c>
      <c r="D508" s="109"/>
      <c r="I508" s="109"/>
      <c r="K508" s="40"/>
      <c r="L508" s="40"/>
      <c r="M508" s="40"/>
      <c r="N508" s="40"/>
      <c r="O508" s="40"/>
      <c r="P508" s="40"/>
      <c r="Q508" s="40"/>
      <c r="R508" s="40"/>
      <c r="S508" s="40"/>
      <c r="T508" s="40"/>
      <c r="U508" s="41"/>
      <c r="V508" s="40"/>
      <c r="W508" s="40"/>
      <c r="X508" s="40"/>
      <c r="Y508" s="40"/>
      <c r="Z508" s="40"/>
    </row>
    <row r="509" spans="2:26" s="82" customFormat="1">
      <c r="B509" s="112" t="s">
        <v>1808</v>
      </c>
      <c r="C509" s="113" t="s">
        <v>1809</v>
      </c>
      <c r="D509" s="109"/>
      <c r="I509" s="109"/>
      <c r="K509" s="40"/>
      <c r="L509" s="40"/>
      <c r="M509" s="40"/>
      <c r="N509" s="40"/>
      <c r="O509" s="40"/>
      <c r="P509" s="40"/>
      <c r="Q509" s="40"/>
      <c r="R509" s="40"/>
      <c r="S509" s="40"/>
      <c r="T509" s="40"/>
      <c r="U509" s="41"/>
      <c r="V509" s="40"/>
      <c r="W509" s="40"/>
      <c r="X509" s="40"/>
      <c r="Y509" s="40"/>
      <c r="Z509" s="40"/>
    </row>
    <row r="510" spans="2:26" s="82" customFormat="1">
      <c r="B510" s="112" t="s">
        <v>1810</v>
      </c>
      <c r="C510" s="113" t="s">
        <v>1811</v>
      </c>
      <c r="D510" s="109"/>
      <c r="I510" s="109"/>
      <c r="K510" s="40"/>
      <c r="L510" s="40"/>
      <c r="M510" s="40"/>
      <c r="N510" s="40"/>
      <c r="O510" s="40"/>
      <c r="P510" s="40"/>
      <c r="Q510" s="40"/>
      <c r="R510" s="40"/>
      <c r="S510" s="40"/>
      <c r="T510" s="40"/>
      <c r="U510" s="41"/>
      <c r="V510" s="40"/>
      <c r="W510" s="40"/>
      <c r="X510" s="40"/>
      <c r="Y510" s="40"/>
      <c r="Z510" s="40"/>
    </row>
    <row r="511" spans="2:26" s="82" customFormat="1">
      <c r="B511" s="112" t="s">
        <v>1812</v>
      </c>
      <c r="C511" s="113" t="s">
        <v>1813</v>
      </c>
      <c r="D511" s="109"/>
      <c r="I511" s="109"/>
      <c r="K511" s="40"/>
      <c r="L511" s="40"/>
      <c r="M511" s="40"/>
      <c r="N511" s="40"/>
      <c r="O511" s="40"/>
      <c r="P511" s="40"/>
      <c r="Q511" s="40"/>
      <c r="R511" s="40"/>
      <c r="S511" s="40"/>
      <c r="T511" s="40"/>
      <c r="U511" s="41"/>
      <c r="V511" s="40"/>
      <c r="W511" s="40"/>
      <c r="X511" s="40"/>
      <c r="Y511" s="40"/>
      <c r="Z511" s="40"/>
    </row>
    <row r="512" spans="2:26" s="82" customFormat="1">
      <c r="B512" s="112" t="s">
        <v>1814</v>
      </c>
      <c r="C512" s="113" t="s">
        <v>1815</v>
      </c>
      <c r="D512" s="109"/>
      <c r="I512" s="109"/>
      <c r="K512" s="40"/>
      <c r="L512" s="40"/>
      <c r="M512" s="40"/>
      <c r="N512" s="40"/>
      <c r="O512" s="40"/>
      <c r="P512" s="40"/>
      <c r="Q512" s="40"/>
      <c r="R512" s="40"/>
      <c r="S512" s="40"/>
      <c r="T512" s="40"/>
      <c r="U512" s="41"/>
      <c r="V512" s="40"/>
      <c r="W512" s="40"/>
      <c r="X512" s="40"/>
      <c r="Y512" s="40"/>
      <c r="Z512" s="40"/>
    </row>
    <row r="513" spans="2:26" s="82" customFormat="1">
      <c r="B513" s="112" t="s">
        <v>1816</v>
      </c>
      <c r="C513" s="113" t="s">
        <v>1817</v>
      </c>
      <c r="D513" s="109"/>
      <c r="I513" s="109"/>
      <c r="K513" s="40"/>
      <c r="L513" s="40"/>
      <c r="M513" s="40"/>
      <c r="N513" s="40"/>
      <c r="O513" s="40"/>
      <c r="P513" s="40"/>
      <c r="Q513" s="40"/>
      <c r="R513" s="40"/>
      <c r="S513" s="40"/>
      <c r="T513" s="40"/>
      <c r="U513" s="41"/>
      <c r="V513" s="40"/>
      <c r="W513" s="40"/>
      <c r="X513" s="40"/>
      <c r="Y513" s="40"/>
      <c r="Z513" s="40"/>
    </row>
    <row r="514" spans="2:26" s="82" customFormat="1">
      <c r="B514" s="112" t="s">
        <v>1818</v>
      </c>
      <c r="C514" s="113" t="s">
        <v>1819</v>
      </c>
      <c r="D514" s="109"/>
      <c r="I514" s="109"/>
      <c r="K514" s="40"/>
      <c r="L514" s="40"/>
      <c r="M514" s="40"/>
      <c r="N514" s="40"/>
      <c r="O514" s="40"/>
      <c r="P514" s="40"/>
      <c r="Q514" s="40"/>
      <c r="R514" s="40"/>
      <c r="S514" s="40"/>
      <c r="T514" s="40"/>
      <c r="U514" s="41"/>
      <c r="V514" s="40"/>
      <c r="W514" s="40"/>
      <c r="X514" s="40"/>
      <c r="Y514" s="40"/>
      <c r="Z514" s="40"/>
    </row>
    <row r="515" spans="2:26" s="82" customFormat="1">
      <c r="B515" s="112" t="s">
        <v>1820</v>
      </c>
      <c r="C515" s="113" t="s">
        <v>1821</v>
      </c>
      <c r="D515" s="109"/>
      <c r="I515" s="109"/>
      <c r="K515" s="40"/>
      <c r="L515" s="40"/>
      <c r="M515" s="40"/>
      <c r="N515" s="40"/>
      <c r="O515" s="40"/>
      <c r="P515" s="40"/>
      <c r="Q515" s="40"/>
      <c r="R515" s="40"/>
      <c r="S515" s="40"/>
      <c r="T515" s="40"/>
      <c r="U515" s="41"/>
      <c r="V515" s="40"/>
      <c r="W515" s="40"/>
      <c r="X515" s="40"/>
      <c r="Y515" s="40"/>
      <c r="Z515" s="40"/>
    </row>
    <row r="516" spans="2:26" s="82" customFormat="1">
      <c r="B516" s="112" t="s">
        <v>1822</v>
      </c>
      <c r="C516" s="113" t="s">
        <v>1823</v>
      </c>
      <c r="D516" s="109"/>
      <c r="I516" s="109"/>
      <c r="K516" s="40"/>
      <c r="L516" s="40"/>
      <c r="M516" s="40"/>
      <c r="N516" s="40"/>
      <c r="O516" s="40"/>
      <c r="P516" s="40"/>
      <c r="Q516" s="40"/>
      <c r="R516" s="40"/>
      <c r="S516" s="40"/>
      <c r="T516" s="40"/>
      <c r="U516" s="41"/>
      <c r="V516" s="40"/>
      <c r="W516" s="40"/>
      <c r="X516" s="40"/>
      <c r="Y516" s="40"/>
      <c r="Z516" s="40"/>
    </row>
    <row r="517" spans="2:26" s="82" customFormat="1">
      <c r="B517" s="112" t="s">
        <v>1824</v>
      </c>
      <c r="C517" s="113" t="s">
        <v>1825</v>
      </c>
      <c r="D517" s="109"/>
      <c r="I517" s="109"/>
      <c r="K517" s="40"/>
      <c r="L517" s="40"/>
      <c r="M517" s="40"/>
      <c r="N517" s="40"/>
      <c r="O517" s="40"/>
      <c r="P517" s="40"/>
      <c r="Q517" s="40"/>
      <c r="R517" s="40"/>
      <c r="S517" s="40"/>
      <c r="T517" s="40"/>
      <c r="U517" s="41"/>
      <c r="V517" s="40"/>
      <c r="W517" s="40"/>
      <c r="X517" s="40"/>
      <c r="Y517" s="40"/>
      <c r="Z517" s="40"/>
    </row>
    <row r="518" spans="2:26" s="82" customFormat="1">
      <c r="B518" s="112" t="s">
        <v>1826</v>
      </c>
      <c r="C518" s="113" t="s">
        <v>1827</v>
      </c>
      <c r="D518" s="109"/>
      <c r="I518" s="109"/>
      <c r="K518" s="40"/>
      <c r="L518" s="40"/>
      <c r="M518" s="40"/>
      <c r="N518" s="40"/>
      <c r="O518" s="40"/>
      <c r="P518" s="40"/>
      <c r="Q518" s="40"/>
      <c r="R518" s="40"/>
      <c r="S518" s="40"/>
      <c r="T518" s="40"/>
      <c r="U518" s="41"/>
      <c r="V518" s="40"/>
      <c r="W518" s="40"/>
      <c r="X518" s="40"/>
      <c r="Y518" s="40"/>
      <c r="Z518" s="40"/>
    </row>
    <row r="519" spans="2:26" s="82" customFormat="1">
      <c r="B519" s="112" t="s">
        <v>1828</v>
      </c>
      <c r="C519" s="113" t="s">
        <v>1829</v>
      </c>
      <c r="D519" s="109"/>
      <c r="I519" s="109"/>
      <c r="K519" s="40"/>
      <c r="L519" s="40"/>
      <c r="M519" s="40"/>
      <c r="N519" s="40"/>
      <c r="O519" s="40"/>
      <c r="P519" s="40"/>
      <c r="Q519" s="40"/>
      <c r="R519" s="40"/>
      <c r="S519" s="40"/>
      <c r="T519" s="40"/>
      <c r="U519" s="41"/>
      <c r="V519" s="40"/>
      <c r="W519" s="40"/>
      <c r="X519" s="40"/>
      <c r="Y519" s="40"/>
      <c r="Z519" s="40"/>
    </row>
    <row r="520" spans="2:26" s="82" customFormat="1">
      <c r="B520" s="112" t="s">
        <v>1830</v>
      </c>
      <c r="C520" s="113" t="s">
        <v>1831</v>
      </c>
      <c r="D520" s="109"/>
      <c r="I520" s="109"/>
      <c r="K520" s="40"/>
      <c r="L520" s="40"/>
      <c r="M520" s="40"/>
      <c r="N520" s="40"/>
      <c r="O520" s="40"/>
      <c r="P520" s="40"/>
      <c r="Q520" s="40"/>
      <c r="R520" s="40"/>
      <c r="S520" s="40"/>
      <c r="T520" s="40"/>
      <c r="U520" s="41"/>
      <c r="V520" s="40"/>
      <c r="W520" s="40"/>
      <c r="X520" s="40"/>
      <c r="Y520" s="40"/>
      <c r="Z520" s="40"/>
    </row>
    <row r="521" spans="2:26" s="82" customFormat="1">
      <c r="B521" s="112" t="s">
        <v>1832</v>
      </c>
      <c r="C521" s="113" t="s">
        <v>1833</v>
      </c>
      <c r="D521" s="109"/>
      <c r="I521" s="109"/>
      <c r="K521" s="40"/>
      <c r="L521" s="40"/>
      <c r="M521" s="40"/>
      <c r="N521" s="40"/>
      <c r="O521" s="40"/>
      <c r="P521" s="40"/>
      <c r="Q521" s="40"/>
      <c r="R521" s="40"/>
      <c r="S521" s="40"/>
      <c r="T521" s="40"/>
      <c r="U521" s="41"/>
      <c r="V521" s="40"/>
      <c r="W521" s="40"/>
      <c r="X521" s="40"/>
      <c r="Y521" s="40"/>
      <c r="Z521" s="40"/>
    </row>
    <row r="522" spans="2:26" s="82" customFormat="1">
      <c r="B522" s="112" t="s">
        <v>1834</v>
      </c>
      <c r="C522" s="113" t="s">
        <v>1835</v>
      </c>
      <c r="D522" s="109"/>
      <c r="I522" s="109"/>
      <c r="K522" s="40"/>
      <c r="L522" s="40"/>
      <c r="M522" s="40"/>
      <c r="N522" s="40"/>
      <c r="O522" s="40"/>
      <c r="P522" s="40"/>
      <c r="Q522" s="40"/>
      <c r="R522" s="40"/>
      <c r="S522" s="40"/>
      <c r="T522" s="40"/>
      <c r="U522" s="41"/>
      <c r="V522" s="40"/>
      <c r="W522" s="40"/>
      <c r="X522" s="40"/>
      <c r="Y522" s="40"/>
      <c r="Z522" s="40"/>
    </row>
    <row r="523" spans="2:26" s="82" customFormat="1">
      <c r="B523" s="112" t="s">
        <v>1836</v>
      </c>
      <c r="C523" s="113" t="s">
        <v>1835</v>
      </c>
      <c r="D523" s="109"/>
      <c r="I523" s="109"/>
      <c r="K523" s="40"/>
      <c r="L523" s="40"/>
      <c r="M523" s="40"/>
      <c r="N523" s="40"/>
      <c r="O523" s="40"/>
      <c r="P523" s="40"/>
      <c r="Q523" s="40"/>
      <c r="R523" s="40"/>
      <c r="S523" s="40"/>
      <c r="T523" s="40"/>
      <c r="U523" s="41"/>
      <c r="V523" s="40"/>
      <c r="W523" s="40"/>
      <c r="X523" s="40"/>
      <c r="Y523" s="40"/>
      <c r="Z523" s="40"/>
    </row>
    <row r="524" spans="2:26" s="82" customFormat="1">
      <c r="B524" s="112" t="s">
        <v>1837</v>
      </c>
      <c r="C524" s="113" t="s">
        <v>1838</v>
      </c>
      <c r="D524" s="109"/>
      <c r="I524" s="109"/>
      <c r="K524" s="40"/>
      <c r="L524" s="40"/>
      <c r="M524" s="40"/>
      <c r="N524" s="40"/>
      <c r="O524" s="40"/>
      <c r="P524" s="40"/>
      <c r="Q524" s="40"/>
      <c r="R524" s="40"/>
      <c r="S524" s="40"/>
      <c r="T524" s="40"/>
      <c r="U524" s="41"/>
      <c r="V524" s="40"/>
      <c r="W524" s="40"/>
      <c r="X524" s="40"/>
      <c r="Y524" s="40"/>
      <c r="Z524" s="40"/>
    </row>
    <row r="525" spans="2:26" s="82" customFormat="1">
      <c r="B525" s="112" t="s">
        <v>1839</v>
      </c>
      <c r="C525" s="113" t="s">
        <v>1840</v>
      </c>
      <c r="D525" s="109"/>
      <c r="I525" s="109"/>
      <c r="K525" s="40"/>
      <c r="L525" s="40"/>
      <c r="M525" s="40"/>
      <c r="N525" s="40"/>
      <c r="O525" s="40"/>
      <c r="P525" s="40"/>
      <c r="Q525" s="40"/>
      <c r="R525" s="40"/>
      <c r="S525" s="40"/>
      <c r="T525" s="40"/>
      <c r="U525" s="41"/>
      <c r="V525" s="40"/>
      <c r="W525" s="40"/>
      <c r="X525" s="40"/>
      <c r="Y525" s="40"/>
      <c r="Z525" s="40"/>
    </row>
    <row r="526" spans="2:26" s="82" customFormat="1">
      <c r="B526" s="112" t="s">
        <v>1841</v>
      </c>
      <c r="C526" s="113" t="s">
        <v>1842</v>
      </c>
      <c r="D526" s="109"/>
      <c r="I526" s="109"/>
      <c r="K526" s="40"/>
      <c r="L526" s="40"/>
      <c r="M526" s="40"/>
      <c r="N526" s="40"/>
      <c r="O526" s="40"/>
      <c r="P526" s="40"/>
      <c r="Q526" s="40"/>
      <c r="R526" s="40"/>
      <c r="S526" s="40"/>
      <c r="T526" s="40"/>
      <c r="U526" s="41"/>
      <c r="V526" s="40"/>
      <c r="W526" s="40"/>
      <c r="X526" s="40"/>
      <c r="Y526" s="40"/>
      <c r="Z526" s="40"/>
    </row>
    <row r="527" spans="2:26" s="82" customFormat="1">
      <c r="B527" s="112" t="s">
        <v>1843</v>
      </c>
      <c r="C527" s="113" t="s">
        <v>1844</v>
      </c>
      <c r="D527" s="109"/>
      <c r="I527" s="109"/>
      <c r="K527" s="40"/>
      <c r="L527" s="40"/>
      <c r="M527" s="40"/>
      <c r="N527" s="40"/>
      <c r="O527" s="40"/>
      <c r="P527" s="40"/>
      <c r="Q527" s="40"/>
      <c r="R527" s="40"/>
      <c r="S527" s="40"/>
      <c r="T527" s="40"/>
      <c r="U527" s="41"/>
      <c r="V527" s="40"/>
      <c r="W527" s="40"/>
      <c r="X527" s="40"/>
      <c r="Y527" s="40"/>
      <c r="Z527" s="40"/>
    </row>
    <row r="528" spans="2:26" s="82" customFormat="1">
      <c r="B528" s="112" t="s">
        <v>1845</v>
      </c>
      <c r="C528" s="113" t="s">
        <v>1846</v>
      </c>
      <c r="D528" s="109"/>
      <c r="I528" s="109"/>
      <c r="K528" s="40"/>
      <c r="L528" s="40"/>
      <c r="M528" s="40"/>
      <c r="N528" s="40"/>
      <c r="O528" s="40"/>
      <c r="P528" s="40"/>
      <c r="Q528" s="40"/>
      <c r="R528" s="40"/>
      <c r="S528" s="40"/>
      <c r="T528" s="40"/>
      <c r="U528" s="41"/>
      <c r="V528" s="40"/>
      <c r="W528" s="40"/>
      <c r="X528" s="40"/>
      <c r="Y528" s="40"/>
      <c r="Z528" s="40"/>
    </row>
    <row r="529" spans="2:26" s="82" customFormat="1">
      <c r="B529" s="112" t="s">
        <v>1847</v>
      </c>
      <c r="C529" s="113" t="s">
        <v>1848</v>
      </c>
      <c r="D529" s="109"/>
      <c r="I529" s="109"/>
      <c r="K529" s="40"/>
      <c r="L529" s="40"/>
      <c r="M529" s="40"/>
      <c r="N529" s="40"/>
      <c r="O529" s="40"/>
      <c r="P529" s="40"/>
      <c r="Q529" s="40"/>
      <c r="R529" s="40"/>
      <c r="S529" s="40"/>
      <c r="T529" s="40"/>
      <c r="U529" s="41"/>
      <c r="V529" s="40"/>
      <c r="W529" s="40"/>
      <c r="X529" s="40"/>
      <c r="Y529" s="40"/>
      <c r="Z529" s="40"/>
    </row>
    <row r="530" spans="2:26" s="82" customFormat="1">
      <c r="B530" s="112" t="s">
        <v>1849</v>
      </c>
      <c r="C530" s="113" t="s">
        <v>1850</v>
      </c>
      <c r="D530" s="109"/>
      <c r="I530" s="109"/>
      <c r="K530" s="40"/>
      <c r="L530" s="40"/>
      <c r="M530" s="40"/>
      <c r="N530" s="40"/>
      <c r="O530" s="40"/>
      <c r="P530" s="40"/>
      <c r="Q530" s="40"/>
      <c r="R530" s="40"/>
      <c r="S530" s="40"/>
      <c r="T530" s="40"/>
      <c r="U530" s="41"/>
      <c r="V530" s="40"/>
      <c r="W530" s="40"/>
      <c r="X530" s="40"/>
      <c r="Y530" s="40"/>
      <c r="Z530" s="40"/>
    </row>
    <row r="531" spans="2:26" s="82" customFormat="1">
      <c r="B531" s="112" t="s">
        <v>1851</v>
      </c>
      <c r="C531" s="113" t="s">
        <v>1852</v>
      </c>
      <c r="D531" s="109"/>
      <c r="I531" s="109"/>
      <c r="K531" s="40"/>
      <c r="L531" s="40"/>
      <c r="M531" s="40"/>
      <c r="N531" s="40"/>
      <c r="O531" s="40"/>
      <c r="P531" s="40"/>
      <c r="Q531" s="40"/>
      <c r="R531" s="40"/>
      <c r="S531" s="40"/>
      <c r="T531" s="40"/>
      <c r="U531" s="41"/>
      <c r="V531" s="40"/>
      <c r="W531" s="40"/>
      <c r="X531" s="40"/>
      <c r="Y531" s="40"/>
      <c r="Z531" s="40"/>
    </row>
    <row r="532" spans="2:26" s="82" customFormat="1">
      <c r="B532" s="112" t="s">
        <v>1853</v>
      </c>
      <c r="C532" s="113" t="s">
        <v>1854</v>
      </c>
      <c r="D532" s="109"/>
      <c r="I532" s="109"/>
      <c r="K532" s="40"/>
      <c r="L532" s="40"/>
      <c r="M532" s="40"/>
      <c r="N532" s="40"/>
      <c r="O532" s="40"/>
      <c r="P532" s="40"/>
      <c r="Q532" s="40"/>
      <c r="R532" s="40"/>
      <c r="S532" s="40"/>
      <c r="T532" s="40"/>
      <c r="U532" s="41"/>
      <c r="V532" s="40"/>
      <c r="W532" s="40"/>
      <c r="X532" s="40"/>
      <c r="Y532" s="40"/>
      <c r="Z532" s="40"/>
    </row>
    <row r="533" spans="2:26" s="82" customFormat="1">
      <c r="B533" s="112" t="s">
        <v>1855</v>
      </c>
      <c r="C533" s="113" t="s">
        <v>1856</v>
      </c>
      <c r="D533" s="109"/>
      <c r="I533" s="109"/>
      <c r="K533" s="40"/>
      <c r="L533" s="40"/>
      <c r="M533" s="40"/>
      <c r="N533" s="40"/>
      <c r="O533" s="40"/>
      <c r="P533" s="40"/>
      <c r="Q533" s="40"/>
      <c r="R533" s="40"/>
      <c r="S533" s="40"/>
      <c r="T533" s="40"/>
      <c r="U533" s="41"/>
      <c r="V533" s="40"/>
      <c r="W533" s="40"/>
      <c r="X533" s="40"/>
      <c r="Y533" s="40"/>
      <c r="Z533" s="40"/>
    </row>
    <row r="534" spans="2:26" s="82" customFormat="1">
      <c r="B534" s="112" t="s">
        <v>1857</v>
      </c>
      <c r="C534" s="113" t="s">
        <v>1858</v>
      </c>
      <c r="D534" s="109"/>
      <c r="I534" s="109"/>
      <c r="K534" s="40"/>
      <c r="L534" s="40"/>
      <c r="M534" s="40"/>
      <c r="N534" s="40"/>
      <c r="O534" s="40"/>
      <c r="P534" s="40"/>
      <c r="Q534" s="40"/>
      <c r="R534" s="40"/>
      <c r="S534" s="40"/>
      <c r="T534" s="40"/>
      <c r="U534" s="41"/>
      <c r="V534" s="40"/>
      <c r="W534" s="40"/>
      <c r="X534" s="40"/>
      <c r="Y534" s="40"/>
      <c r="Z534" s="40"/>
    </row>
    <row r="535" spans="2:26" s="82" customFormat="1">
      <c r="B535" s="112" t="s">
        <v>1859</v>
      </c>
      <c r="C535" s="113" t="s">
        <v>1860</v>
      </c>
      <c r="D535" s="109"/>
      <c r="I535" s="109"/>
      <c r="K535" s="40"/>
      <c r="L535" s="40"/>
      <c r="M535" s="40"/>
      <c r="N535" s="40"/>
      <c r="O535" s="40"/>
      <c r="P535" s="40"/>
      <c r="Q535" s="40"/>
      <c r="R535" s="40"/>
      <c r="S535" s="40"/>
      <c r="T535" s="40"/>
      <c r="U535" s="41"/>
      <c r="V535" s="40"/>
      <c r="W535" s="40"/>
      <c r="X535" s="40"/>
      <c r="Y535" s="40"/>
      <c r="Z535" s="40"/>
    </row>
    <row r="536" spans="2:26" s="82" customFormat="1">
      <c r="B536" s="112" t="s">
        <v>1861</v>
      </c>
      <c r="C536" s="113" t="s">
        <v>1862</v>
      </c>
      <c r="D536" s="109"/>
      <c r="I536" s="109"/>
      <c r="K536" s="40"/>
      <c r="L536" s="40"/>
      <c r="M536" s="40"/>
      <c r="N536" s="40"/>
      <c r="O536" s="40"/>
      <c r="P536" s="40"/>
      <c r="Q536" s="40"/>
      <c r="R536" s="40"/>
      <c r="S536" s="40"/>
      <c r="T536" s="40"/>
      <c r="U536" s="41"/>
      <c r="V536" s="40"/>
      <c r="W536" s="40"/>
      <c r="X536" s="40"/>
      <c r="Y536" s="40"/>
      <c r="Z536" s="40"/>
    </row>
    <row r="537" spans="2:26" s="82" customFormat="1">
      <c r="B537" s="112" t="s">
        <v>1863</v>
      </c>
      <c r="C537" s="113" t="s">
        <v>1864</v>
      </c>
      <c r="D537" s="109"/>
      <c r="I537" s="109"/>
      <c r="K537" s="40"/>
      <c r="L537" s="40"/>
      <c r="M537" s="40"/>
      <c r="N537" s="40"/>
      <c r="O537" s="40"/>
      <c r="P537" s="40"/>
      <c r="Q537" s="40"/>
      <c r="R537" s="40"/>
      <c r="S537" s="40"/>
      <c r="T537" s="40"/>
      <c r="U537" s="41"/>
      <c r="V537" s="40"/>
      <c r="W537" s="40"/>
      <c r="X537" s="40"/>
      <c r="Y537" s="40"/>
      <c r="Z537" s="40"/>
    </row>
    <row r="538" spans="2:26" s="82" customFormat="1">
      <c r="B538" s="112" t="s">
        <v>1865</v>
      </c>
      <c r="C538" s="113" t="s">
        <v>1866</v>
      </c>
      <c r="D538" s="109"/>
      <c r="I538" s="109"/>
      <c r="K538" s="40"/>
      <c r="L538" s="40"/>
      <c r="M538" s="40"/>
      <c r="N538" s="40"/>
      <c r="O538" s="40"/>
      <c r="P538" s="40"/>
      <c r="Q538" s="40"/>
      <c r="R538" s="40"/>
      <c r="S538" s="40"/>
      <c r="T538" s="40"/>
      <c r="U538" s="41"/>
      <c r="V538" s="40"/>
      <c r="W538" s="40"/>
      <c r="X538" s="40"/>
      <c r="Y538" s="40"/>
      <c r="Z538" s="40"/>
    </row>
    <row r="539" spans="2:26" s="82" customFormat="1">
      <c r="B539" s="112" t="s">
        <v>1867</v>
      </c>
      <c r="C539" s="113" t="s">
        <v>1868</v>
      </c>
      <c r="D539" s="109"/>
      <c r="I539" s="109"/>
      <c r="K539" s="40"/>
      <c r="L539" s="40"/>
      <c r="M539" s="40"/>
      <c r="N539" s="40"/>
      <c r="O539" s="40"/>
      <c r="P539" s="40"/>
      <c r="Q539" s="40"/>
      <c r="R539" s="40"/>
      <c r="S539" s="40"/>
      <c r="T539" s="40"/>
      <c r="U539" s="41"/>
      <c r="V539" s="40"/>
      <c r="W539" s="40"/>
      <c r="X539" s="40"/>
      <c r="Y539" s="40"/>
      <c r="Z539" s="40"/>
    </row>
    <row r="540" spans="2:26" s="82" customFormat="1">
      <c r="B540" s="112" t="s">
        <v>1869</v>
      </c>
      <c r="C540" s="113" t="s">
        <v>1870</v>
      </c>
      <c r="D540" s="109"/>
      <c r="I540" s="109"/>
      <c r="K540" s="40"/>
      <c r="L540" s="40"/>
      <c r="M540" s="40"/>
      <c r="N540" s="40"/>
      <c r="O540" s="40"/>
      <c r="P540" s="40"/>
      <c r="Q540" s="40"/>
      <c r="R540" s="40"/>
      <c r="S540" s="40"/>
      <c r="T540" s="40"/>
      <c r="U540" s="41"/>
      <c r="V540" s="40"/>
      <c r="W540" s="40"/>
      <c r="X540" s="40"/>
      <c r="Y540" s="40"/>
      <c r="Z540" s="40"/>
    </row>
    <row r="541" spans="2:26" s="82" customFormat="1">
      <c r="B541" s="112" t="s">
        <v>1871</v>
      </c>
      <c r="C541" s="113" t="s">
        <v>1872</v>
      </c>
      <c r="D541" s="109"/>
      <c r="I541" s="109"/>
      <c r="K541" s="40"/>
      <c r="L541" s="40"/>
      <c r="M541" s="40"/>
      <c r="N541" s="40"/>
      <c r="O541" s="40"/>
      <c r="P541" s="40"/>
      <c r="Q541" s="40"/>
      <c r="R541" s="40"/>
      <c r="S541" s="40"/>
      <c r="T541" s="40"/>
      <c r="U541" s="41"/>
      <c r="V541" s="40"/>
      <c r="W541" s="40"/>
      <c r="X541" s="40"/>
      <c r="Y541" s="40"/>
      <c r="Z541" s="40"/>
    </row>
    <row r="542" spans="2:26" s="82" customFormat="1">
      <c r="B542" s="112" t="s">
        <v>1873</v>
      </c>
      <c r="C542" s="113" t="s">
        <v>1874</v>
      </c>
      <c r="D542" s="109"/>
      <c r="I542" s="109"/>
      <c r="K542" s="40"/>
      <c r="L542" s="40"/>
      <c r="M542" s="40"/>
      <c r="N542" s="40"/>
      <c r="O542" s="40"/>
      <c r="P542" s="40"/>
      <c r="Q542" s="40"/>
      <c r="R542" s="40"/>
      <c r="S542" s="40"/>
      <c r="T542" s="40"/>
      <c r="U542" s="41"/>
      <c r="V542" s="40"/>
      <c r="W542" s="40"/>
      <c r="X542" s="40"/>
      <c r="Y542" s="40"/>
      <c r="Z542" s="40"/>
    </row>
    <row r="543" spans="2:26" s="82" customFormat="1">
      <c r="B543" s="112" t="s">
        <v>1875</v>
      </c>
      <c r="C543" s="113" t="s">
        <v>1876</v>
      </c>
      <c r="D543" s="109"/>
      <c r="I543" s="109"/>
      <c r="K543" s="40"/>
      <c r="L543" s="40"/>
      <c r="M543" s="40"/>
      <c r="N543" s="40"/>
      <c r="O543" s="40"/>
      <c r="P543" s="40"/>
      <c r="Q543" s="40"/>
      <c r="R543" s="40"/>
      <c r="S543" s="40"/>
      <c r="T543" s="40"/>
      <c r="U543" s="41"/>
      <c r="V543" s="40"/>
      <c r="W543" s="40"/>
      <c r="X543" s="40"/>
      <c r="Y543" s="40"/>
      <c r="Z543" s="40"/>
    </row>
    <row r="544" spans="2:26" s="82" customFormat="1">
      <c r="B544" s="112" t="s">
        <v>1877</v>
      </c>
      <c r="C544" s="113" t="s">
        <v>1878</v>
      </c>
      <c r="D544" s="109"/>
      <c r="I544" s="109"/>
      <c r="K544" s="40"/>
      <c r="L544" s="40"/>
      <c r="M544" s="40"/>
      <c r="N544" s="40"/>
      <c r="O544" s="40"/>
      <c r="P544" s="40"/>
      <c r="Q544" s="40"/>
      <c r="R544" s="40"/>
      <c r="S544" s="40"/>
      <c r="T544" s="40"/>
      <c r="U544" s="41"/>
      <c r="V544" s="40"/>
      <c r="W544" s="40"/>
      <c r="X544" s="40"/>
      <c r="Y544" s="40"/>
      <c r="Z544" s="40"/>
    </row>
    <row r="545" spans="2:26" s="82" customFormat="1">
      <c r="B545" s="112" t="s">
        <v>1879</v>
      </c>
      <c r="C545" s="113" t="s">
        <v>1880</v>
      </c>
      <c r="D545" s="109"/>
      <c r="I545" s="109"/>
      <c r="K545" s="40"/>
      <c r="L545" s="40"/>
      <c r="M545" s="40"/>
      <c r="N545" s="40"/>
      <c r="O545" s="40"/>
      <c r="P545" s="40"/>
      <c r="Q545" s="40"/>
      <c r="R545" s="40"/>
      <c r="S545" s="40"/>
      <c r="T545" s="40"/>
      <c r="U545" s="41"/>
      <c r="V545" s="40"/>
      <c r="W545" s="40"/>
      <c r="X545" s="40"/>
      <c r="Y545" s="40"/>
      <c r="Z545" s="40"/>
    </row>
    <row r="546" spans="2:26" s="82" customFormat="1">
      <c r="B546" s="112" t="s">
        <v>1881</v>
      </c>
      <c r="C546" s="113" t="s">
        <v>1882</v>
      </c>
      <c r="D546" s="109"/>
      <c r="I546" s="109"/>
      <c r="K546" s="40"/>
      <c r="L546" s="40"/>
      <c r="M546" s="40"/>
      <c r="N546" s="40"/>
      <c r="O546" s="40"/>
      <c r="P546" s="40"/>
      <c r="Q546" s="40"/>
      <c r="R546" s="40"/>
      <c r="S546" s="40"/>
      <c r="T546" s="40"/>
      <c r="U546" s="41"/>
      <c r="V546" s="40"/>
      <c r="W546" s="40"/>
      <c r="X546" s="40"/>
      <c r="Y546" s="40"/>
      <c r="Z546" s="40"/>
    </row>
    <row r="547" spans="2:26" s="82" customFormat="1">
      <c r="B547" s="112" t="s">
        <v>1883</v>
      </c>
      <c r="C547" s="113" t="s">
        <v>1884</v>
      </c>
      <c r="D547" s="109"/>
      <c r="I547" s="109"/>
      <c r="K547" s="40"/>
      <c r="L547" s="40"/>
      <c r="M547" s="40"/>
      <c r="N547" s="40"/>
      <c r="O547" s="40"/>
      <c r="P547" s="40"/>
      <c r="Q547" s="40"/>
      <c r="R547" s="40"/>
      <c r="S547" s="40"/>
      <c r="T547" s="40"/>
      <c r="U547" s="41"/>
      <c r="V547" s="40"/>
      <c r="W547" s="40"/>
      <c r="X547" s="40"/>
      <c r="Y547" s="40"/>
      <c r="Z547" s="40"/>
    </row>
    <row r="548" spans="2:26" s="82" customFormat="1">
      <c r="B548" s="112" t="s">
        <v>1885</v>
      </c>
      <c r="C548" s="113" t="s">
        <v>1886</v>
      </c>
      <c r="D548" s="109"/>
      <c r="I548" s="109"/>
      <c r="K548" s="40"/>
      <c r="L548" s="40"/>
      <c r="M548" s="40"/>
      <c r="N548" s="40"/>
      <c r="O548" s="40"/>
      <c r="P548" s="40"/>
      <c r="Q548" s="40"/>
      <c r="R548" s="40"/>
      <c r="S548" s="40"/>
      <c r="T548" s="40"/>
      <c r="U548" s="41"/>
      <c r="V548" s="40"/>
      <c r="W548" s="40"/>
      <c r="X548" s="40"/>
      <c r="Y548" s="40"/>
      <c r="Z548" s="40"/>
    </row>
    <row r="549" spans="2:26" s="82" customFormat="1">
      <c r="B549" s="112" t="s">
        <v>1887</v>
      </c>
      <c r="C549" s="113" t="s">
        <v>1888</v>
      </c>
      <c r="D549" s="109"/>
      <c r="I549" s="109"/>
      <c r="K549" s="40"/>
      <c r="L549" s="40"/>
      <c r="M549" s="40"/>
      <c r="N549" s="40"/>
      <c r="O549" s="40"/>
      <c r="P549" s="40"/>
      <c r="Q549" s="40"/>
      <c r="R549" s="40"/>
      <c r="S549" s="40"/>
      <c r="T549" s="40"/>
      <c r="U549" s="41"/>
      <c r="V549" s="40"/>
      <c r="W549" s="40"/>
      <c r="X549" s="40"/>
      <c r="Y549" s="40"/>
      <c r="Z549" s="40"/>
    </row>
    <row r="550" spans="2:26" s="82" customFormat="1">
      <c r="B550" s="112" t="s">
        <v>1889</v>
      </c>
      <c r="C550" s="113" t="s">
        <v>1890</v>
      </c>
      <c r="D550" s="109"/>
      <c r="I550" s="109"/>
      <c r="K550" s="40"/>
      <c r="L550" s="40"/>
      <c r="M550" s="40"/>
      <c r="N550" s="40"/>
      <c r="O550" s="40"/>
      <c r="P550" s="40"/>
      <c r="Q550" s="40"/>
      <c r="R550" s="40"/>
      <c r="S550" s="40"/>
      <c r="T550" s="40"/>
      <c r="U550" s="41"/>
      <c r="V550" s="40"/>
      <c r="W550" s="40"/>
      <c r="X550" s="40"/>
      <c r="Y550" s="40"/>
      <c r="Z550" s="40"/>
    </row>
    <row r="551" spans="2:26" s="82" customFormat="1">
      <c r="B551" s="112" t="s">
        <v>1891</v>
      </c>
      <c r="C551" s="113" t="s">
        <v>1892</v>
      </c>
      <c r="D551" s="109"/>
      <c r="I551" s="109"/>
      <c r="K551" s="40"/>
      <c r="L551" s="40"/>
      <c r="M551" s="40"/>
      <c r="N551" s="40"/>
      <c r="O551" s="40"/>
      <c r="P551" s="40"/>
      <c r="Q551" s="40"/>
      <c r="R551" s="40"/>
      <c r="S551" s="40"/>
      <c r="T551" s="40"/>
      <c r="U551" s="41"/>
      <c r="V551" s="40"/>
      <c r="W551" s="40"/>
      <c r="X551" s="40"/>
      <c r="Y551" s="40"/>
      <c r="Z551" s="40"/>
    </row>
    <row r="552" spans="2:26" s="82" customFormat="1">
      <c r="B552" s="112" t="s">
        <v>1893</v>
      </c>
      <c r="C552" s="113" t="s">
        <v>1894</v>
      </c>
      <c r="D552" s="109"/>
      <c r="I552" s="109"/>
      <c r="K552" s="40"/>
      <c r="L552" s="40"/>
      <c r="M552" s="40"/>
      <c r="N552" s="40"/>
      <c r="O552" s="40"/>
      <c r="P552" s="40"/>
      <c r="Q552" s="40"/>
      <c r="R552" s="40"/>
      <c r="S552" s="40"/>
      <c r="T552" s="40"/>
      <c r="U552" s="41"/>
      <c r="V552" s="40"/>
      <c r="W552" s="40"/>
      <c r="X552" s="40"/>
      <c r="Y552" s="40"/>
      <c r="Z552" s="40"/>
    </row>
    <row r="553" spans="2:26" s="82" customFormat="1">
      <c r="B553" s="112" t="s">
        <v>1895</v>
      </c>
      <c r="C553" s="113" t="s">
        <v>1896</v>
      </c>
      <c r="D553" s="109"/>
      <c r="I553" s="109"/>
      <c r="K553" s="40"/>
      <c r="L553" s="40"/>
      <c r="M553" s="40"/>
      <c r="N553" s="40"/>
      <c r="O553" s="40"/>
      <c r="P553" s="40"/>
      <c r="Q553" s="40"/>
      <c r="R553" s="40"/>
      <c r="S553" s="40"/>
      <c r="T553" s="40"/>
      <c r="U553" s="41"/>
      <c r="V553" s="40"/>
      <c r="W553" s="40"/>
      <c r="X553" s="40"/>
      <c r="Y553" s="40"/>
      <c r="Z553" s="40"/>
    </row>
    <row r="554" spans="2:26" s="82" customFormat="1">
      <c r="B554" s="112" t="s">
        <v>1897</v>
      </c>
      <c r="C554" s="113" t="s">
        <v>1898</v>
      </c>
      <c r="D554" s="109"/>
      <c r="I554" s="109"/>
      <c r="K554" s="40"/>
      <c r="L554" s="40"/>
      <c r="M554" s="40"/>
      <c r="N554" s="40"/>
      <c r="O554" s="40"/>
      <c r="P554" s="40"/>
      <c r="Q554" s="40"/>
      <c r="R554" s="40"/>
      <c r="S554" s="40"/>
      <c r="T554" s="40"/>
      <c r="U554" s="41"/>
      <c r="V554" s="40"/>
      <c r="W554" s="40"/>
      <c r="X554" s="40"/>
      <c r="Y554" s="40"/>
      <c r="Z554" s="40"/>
    </row>
    <row r="555" spans="2:26" s="82" customFormat="1">
      <c r="B555" s="112" t="s">
        <v>1899</v>
      </c>
      <c r="C555" s="113" t="s">
        <v>1900</v>
      </c>
      <c r="D555" s="109"/>
      <c r="I555" s="109"/>
      <c r="K555" s="40"/>
      <c r="L555" s="40"/>
      <c r="M555" s="40"/>
      <c r="N555" s="40"/>
      <c r="O555" s="40"/>
      <c r="P555" s="40"/>
      <c r="Q555" s="40"/>
      <c r="R555" s="40"/>
      <c r="S555" s="40"/>
      <c r="T555" s="40"/>
      <c r="U555" s="41"/>
      <c r="V555" s="40"/>
      <c r="W555" s="40"/>
      <c r="X555" s="40"/>
      <c r="Y555" s="40"/>
      <c r="Z555" s="40"/>
    </row>
    <row r="556" spans="2:26" s="82" customFormat="1">
      <c r="B556" s="112" t="s">
        <v>1901</v>
      </c>
      <c r="C556" s="113" t="s">
        <v>1902</v>
      </c>
      <c r="D556" s="109"/>
      <c r="I556" s="109"/>
      <c r="K556" s="40"/>
      <c r="L556" s="40"/>
      <c r="M556" s="40"/>
      <c r="N556" s="40"/>
      <c r="O556" s="40"/>
      <c r="P556" s="40"/>
      <c r="Q556" s="40"/>
      <c r="R556" s="40"/>
      <c r="S556" s="40"/>
      <c r="T556" s="40"/>
      <c r="U556" s="41"/>
      <c r="V556" s="40"/>
      <c r="W556" s="40"/>
      <c r="X556" s="40"/>
      <c r="Y556" s="40"/>
      <c r="Z556" s="40"/>
    </row>
    <row r="557" spans="2:26" s="82" customFormat="1">
      <c r="B557" s="112" t="s">
        <v>1903</v>
      </c>
      <c r="C557" s="113" t="s">
        <v>1904</v>
      </c>
      <c r="D557" s="109"/>
      <c r="I557" s="109"/>
      <c r="K557" s="40"/>
      <c r="L557" s="40"/>
      <c r="M557" s="40"/>
      <c r="N557" s="40"/>
      <c r="O557" s="40"/>
      <c r="P557" s="40"/>
      <c r="Q557" s="40"/>
      <c r="R557" s="40"/>
      <c r="S557" s="40"/>
      <c r="T557" s="40"/>
      <c r="U557" s="41"/>
      <c r="V557" s="40"/>
      <c r="W557" s="40"/>
      <c r="X557" s="40"/>
      <c r="Y557" s="40"/>
      <c r="Z557" s="40"/>
    </row>
    <row r="558" spans="2:26" s="82" customFormat="1">
      <c r="B558" s="112" t="s">
        <v>1905</v>
      </c>
      <c r="C558" s="113" t="s">
        <v>1906</v>
      </c>
      <c r="D558" s="109"/>
      <c r="I558" s="109"/>
      <c r="K558" s="40"/>
      <c r="L558" s="40"/>
      <c r="M558" s="40"/>
      <c r="N558" s="40"/>
      <c r="O558" s="40"/>
      <c r="P558" s="40"/>
      <c r="Q558" s="40"/>
      <c r="R558" s="40"/>
      <c r="S558" s="40"/>
      <c r="T558" s="40"/>
      <c r="U558" s="41"/>
      <c r="V558" s="40"/>
      <c r="W558" s="40"/>
      <c r="X558" s="40"/>
      <c r="Y558" s="40"/>
      <c r="Z558" s="40"/>
    </row>
    <row r="559" spans="2:26" s="82" customFormat="1">
      <c r="B559" s="112" t="s">
        <v>1907</v>
      </c>
      <c r="C559" s="113" t="s">
        <v>1908</v>
      </c>
      <c r="D559" s="109"/>
      <c r="I559" s="109"/>
      <c r="K559" s="40"/>
      <c r="L559" s="40"/>
      <c r="M559" s="40"/>
      <c r="N559" s="40"/>
      <c r="O559" s="40"/>
      <c r="P559" s="40"/>
      <c r="Q559" s="40"/>
      <c r="R559" s="40"/>
      <c r="S559" s="40"/>
      <c r="T559" s="40"/>
      <c r="U559" s="41"/>
      <c r="V559" s="40"/>
      <c r="W559" s="40"/>
      <c r="X559" s="40"/>
      <c r="Y559" s="40"/>
      <c r="Z559" s="40"/>
    </row>
    <row r="560" spans="2:26" s="82" customFormat="1">
      <c r="B560" s="112" t="s">
        <v>1909</v>
      </c>
      <c r="C560" s="113" t="s">
        <v>1910</v>
      </c>
      <c r="D560" s="109"/>
      <c r="I560" s="109"/>
      <c r="K560" s="40"/>
      <c r="L560" s="40"/>
      <c r="M560" s="40"/>
      <c r="N560" s="40"/>
      <c r="O560" s="40"/>
      <c r="P560" s="40"/>
      <c r="Q560" s="40"/>
      <c r="R560" s="40"/>
      <c r="S560" s="40"/>
      <c r="T560" s="40"/>
      <c r="U560" s="41"/>
      <c r="V560" s="40"/>
      <c r="W560" s="40"/>
      <c r="X560" s="40"/>
      <c r="Y560" s="40"/>
      <c r="Z560" s="40"/>
    </row>
    <row r="561" spans="2:26" s="82" customFormat="1">
      <c r="B561" s="112" t="s">
        <v>1911</v>
      </c>
      <c r="C561" s="113" t="s">
        <v>1912</v>
      </c>
      <c r="D561" s="109"/>
      <c r="I561" s="109"/>
      <c r="K561" s="40"/>
      <c r="L561" s="40"/>
      <c r="M561" s="40"/>
      <c r="N561" s="40"/>
      <c r="O561" s="40"/>
      <c r="P561" s="40"/>
      <c r="Q561" s="40"/>
      <c r="R561" s="40"/>
      <c r="S561" s="40"/>
      <c r="T561" s="40"/>
      <c r="U561" s="41"/>
      <c r="V561" s="40"/>
      <c r="W561" s="40"/>
      <c r="X561" s="40"/>
      <c r="Y561" s="40"/>
      <c r="Z561" s="40"/>
    </row>
    <row r="562" spans="2:26" s="82" customFormat="1">
      <c r="B562" s="112" t="s">
        <v>1913</v>
      </c>
      <c r="C562" s="113" t="s">
        <v>1914</v>
      </c>
      <c r="D562" s="109"/>
      <c r="I562" s="109"/>
      <c r="K562" s="40"/>
      <c r="L562" s="40"/>
      <c r="M562" s="40"/>
      <c r="N562" s="40"/>
      <c r="O562" s="40"/>
      <c r="P562" s="40"/>
      <c r="Q562" s="40"/>
      <c r="R562" s="40"/>
      <c r="S562" s="40"/>
      <c r="T562" s="40"/>
      <c r="U562" s="41"/>
      <c r="V562" s="40"/>
      <c r="W562" s="40"/>
      <c r="X562" s="40"/>
      <c r="Y562" s="40"/>
      <c r="Z562" s="40"/>
    </row>
    <row r="563" spans="2:26" s="82" customFormat="1">
      <c r="B563" s="112" t="s">
        <v>1915</v>
      </c>
      <c r="C563" s="113" t="s">
        <v>1916</v>
      </c>
      <c r="D563" s="109"/>
      <c r="I563" s="109"/>
      <c r="K563" s="40"/>
      <c r="L563" s="40"/>
      <c r="M563" s="40"/>
      <c r="N563" s="40"/>
      <c r="O563" s="40"/>
      <c r="P563" s="40"/>
      <c r="Q563" s="40"/>
      <c r="R563" s="40"/>
      <c r="S563" s="40"/>
      <c r="T563" s="40"/>
      <c r="U563" s="41"/>
      <c r="V563" s="40"/>
      <c r="W563" s="40"/>
      <c r="X563" s="40"/>
      <c r="Y563" s="40"/>
      <c r="Z563" s="40"/>
    </row>
    <row r="564" spans="2:26" s="82" customFormat="1">
      <c r="B564" s="112" t="s">
        <v>1917</v>
      </c>
      <c r="C564" s="113" t="s">
        <v>1918</v>
      </c>
      <c r="D564" s="109"/>
      <c r="I564" s="109"/>
      <c r="K564" s="40"/>
      <c r="L564" s="40"/>
      <c r="M564" s="40"/>
      <c r="N564" s="40"/>
      <c r="O564" s="40"/>
      <c r="P564" s="40"/>
      <c r="Q564" s="40"/>
      <c r="R564" s="40"/>
      <c r="S564" s="40"/>
      <c r="T564" s="40"/>
      <c r="U564" s="41"/>
      <c r="V564" s="40"/>
      <c r="W564" s="40"/>
      <c r="X564" s="40"/>
      <c r="Y564" s="40"/>
      <c r="Z564" s="40"/>
    </row>
    <row r="565" spans="2:26" s="82" customFormat="1">
      <c r="B565" s="112" t="s">
        <v>1919</v>
      </c>
      <c r="C565" s="113" t="s">
        <v>1920</v>
      </c>
      <c r="D565" s="109"/>
      <c r="I565" s="109"/>
      <c r="K565" s="40"/>
      <c r="L565" s="40"/>
      <c r="M565" s="40"/>
      <c r="N565" s="40"/>
      <c r="O565" s="40"/>
      <c r="P565" s="40"/>
      <c r="Q565" s="40"/>
      <c r="R565" s="40"/>
      <c r="S565" s="40"/>
      <c r="T565" s="40"/>
      <c r="U565" s="41"/>
      <c r="V565" s="40"/>
      <c r="W565" s="40"/>
      <c r="X565" s="40"/>
      <c r="Y565" s="40"/>
      <c r="Z565" s="40"/>
    </row>
    <row r="566" spans="2:26" s="82" customFormat="1">
      <c r="B566" s="112" t="s">
        <v>1921</v>
      </c>
      <c r="C566" s="113" t="s">
        <v>1922</v>
      </c>
      <c r="D566" s="109"/>
      <c r="I566" s="109"/>
      <c r="K566" s="40"/>
      <c r="L566" s="40"/>
      <c r="M566" s="40"/>
      <c r="N566" s="40"/>
      <c r="O566" s="40"/>
      <c r="P566" s="40"/>
      <c r="Q566" s="40"/>
      <c r="R566" s="40"/>
      <c r="S566" s="40"/>
      <c r="T566" s="40"/>
      <c r="U566" s="41"/>
      <c r="V566" s="40"/>
      <c r="W566" s="40"/>
      <c r="X566" s="40"/>
      <c r="Y566" s="40"/>
      <c r="Z566" s="40"/>
    </row>
    <row r="567" spans="2:26" s="82" customFormat="1">
      <c r="B567" s="112" t="s">
        <v>1923</v>
      </c>
      <c r="C567" s="113" t="s">
        <v>1924</v>
      </c>
      <c r="D567" s="109"/>
      <c r="I567" s="109"/>
      <c r="K567" s="40"/>
      <c r="L567" s="40"/>
      <c r="M567" s="40"/>
      <c r="N567" s="40"/>
      <c r="O567" s="40"/>
      <c r="P567" s="40"/>
      <c r="Q567" s="40"/>
      <c r="R567" s="40"/>
      <c r="S567" s="40"/>
      <c r="T567" s="40"/>
      <c r="U567" s="41"/>
      <c r="V567" s="40"/>
      <c r="W567" s="40"/>
      <c r="X567" s="40"/>
      <c r="Y567" s="40"/>
      <c r="Z567" s="40"/>
    </row>
    <row r="568" spans="2:26" s="82" customFormat="1">
      <c r="B568" s="112" t="s">
        <v>1925</v>
      </c>
      <c r="C568" s="113" t="s">
        <v>1926</v>
      </c>
      <c r="D568" s="109"/>
      <c r="I568" s="109"/>
      <c r="K568" s="40"/>
      <c r="L568" s="40"/>
      <c r="M568" s="40"/>
      <c r="N568" s="40"/>
      <c r="O568" s="40"/>
      <c r="P568" s="40"/>
      <c r="Q568" s="40"/>
      <c r="R568" s="40"/>
      <c r="S568" s="40"/>
      <c r="T568" s="40"/>
      <c r="U568" s="41"/>
      <c r="V568" s="40"/>
      <c r="W568" s="40"/>
      <c r="X568" s="40"/>
      <c r="Y568" s="40"/>
      <c r="Z568" s="40"/>
    </row>
    <row r="569" spans="2:26" s="82" customFormat="1">
      <c r="B569" s="112" t="s">
        <v>1927</v>
      </c>
      <c r="C569" s="113" t="s">
        <v>1928</v>
      </c>
      <c r="D569" s="109"/>
      <c r="I569" s="109"/>
      <c r="K569" s="40"/>
      <c r="L569" s="40"/>
      <c r="M569" s="40"/>
      <c r="N569" s="40"/>
      <c r="O569" s="40"/>
      <c r="P569" s="40"/>
      <c r="Q569" s="40"/>
      <c r="R569" s="40"/>
      <c r="S569" s="40"/>
      <c r="T569" s="40"/>
      <c r="U569" s="41"/>
      <c r="V569" s="40"/>
      <c r="W569" s="40"/>
      <c r="X569" s="40"/>
      <c r="Y569" s="40"/>
      <c r="Z569" s="40"/>
    </row>
    <row r="570" spans="2:26" s="82" customFormat="1">
      <c r="B570" s="112" t="s">
        <v>1929</v>
      </c>
      <c r="C570" s="113" t="s">
        <v>1930</v>
      </c>
      <c r="D570" s="109"/>
      <c r="I570" s="109"/>
      <c r="K570" s="40"/>
      <c r="L570" s="40"/>
      <c r="M570" s="40"/>
      <c r="N570" s="40"/>
      <c r="O570" s="40"/>
      <c r="P570" s="40"/>
      <c r="Q570" s="40"/>
      <c r="R570" s="40"/>
      <c r="S570" s="40"/>
      <c r="T570" s="40"/>
      <c r="U570" s="41"/>
      <c r="V570" s="40"/>
      <c r="W570" s="40"/>
      <c r="X570" s="40"/>
      <c r="Y570" s="40"/>
      <c r="Z570" s="40"/>
    </row>
    <row r="571" spans="2:26" s="82" customFormat="1">
      <c r="B571" s="112" t="s">
        <v>1931</v>
      </c>
      <c r="C571" s="113" t="s">
        <v>1932</v>
      </c>
      <c r="D571" s="109"/>
      <c r="I571" s="109"/>
      <c r="K571" s="40"/>
      <c r="L571" s="40"/>
      <c r="M571" s="40"/>
      <c r="N571" s="40"/>
      <c r="O571" s="40"/>
      <c r="P571" s="40"/>
      <c r="Q571" s="40"/>
      <c r="R571" s="40"/>
      <c r="S571" s="40"/>
      <c r="T571" s="40"/>
      <c r="U571" s="41"/>
      <c r="V571" s="40"/>
      <c r="W571" s="40"/>
      <c r="X571" s="40"/>
      <c r="Y571" s="40"/>
      <c r="Z571" s="40"/>
    </row>
    <row r="572" spans="2:26" s="82" customFormat="1">
      <c r="B572" s="112" t="s">
        <v>1933</v>
      </c>
      <c r="C572" s="113" t="s">
        <v>1934</v>
      </c>
      <c r="D572" s="109"/>
      <c r="I572" s="109"/>
      <c r="K572" s="40"/>
      <c r="L572" s="40"/>
      <c r="M572" s="40"/>
      <c r="N572" s="40"/>
      <c r="O572" s="40"/>
      <c r="P572" s="40"/>
      <c r="Q572" s="40"/>
      <c r="R572" s="40"/>
      <c r="S572" s="40"/>
      <c r="T572" s="40"/>
      <c r="U572" s="41"/>
      <c r="V572" s="40"/>
      <c r="W572" s="40"/>
      <c r="X572" s="40"/>
      <c r="Y572" s="40"/>
      <c r="Z572" s="40"/>
    </row>
    <row r="573" spans="2:26" s="82" customFormat="1">
      <c r="B573" s="112" t="s">
        <v>1935</v>
      </c>
      <c r="C573" s="113" t="s">
        <v>1936</v>
      </c>
      <c r="D573" s="109"/>
      <c r="I573" s="109"/>
      <c r="K573" s="40"/>
      <c r="L573" s="40"/>
      <c r="M573" s="40"/>
      <c r="N573" s="40"/>
      <c r="O573" s="40"/>
      <c r="P573" s="40"/>
      <c r="Q573" s="40"/>
      <c r="R573" s="40"/>
      <c r="S573" s="40"/>
      <c r="T573" s="40"/>
      <c r="U573" s="41"/>
      <c r="V573" s="40"/>
      <c r="W573" s="40"/>
      <c r="X573" s="40"/>
      <c r="Y573" s="40"/>
      <c r="Z573" s="40"/>
    </row>
    <row r="574" spans="2:26" s="82" customFormat="1">
      <c r="B574" s="112" t="s">
        <v>1937</v>
      </c>
      <c r="C574" s="113" t="s">
        <v>1938</v>
      </c>
      <c r="D574" s="109"/>
      <c r="I574" s="109"/>
      <c r="K574" s="40"/>
      <c r="L574" s="40"/>
      <c r="M574" s="40"/>
      <c r="N574" s="40"/>
      <c r="O574" s="40"/>
      <c r="P574" s="40"/>
      <c r="Q574" s="40"/>
      <c r="R574" s="40"/>
      <c r="S574" s="40"/>
      <c r="T574" s="40"/>
      <c r="U574" s="41"/>
      <c r="V574" s="40"/>
      <c r="W574" s="40"/>
      <c r="X574" s="40"/>
      <c r="Y574" s="40"/>
      <c r="Z574" s="40"/>
    </row>
    <row r="575" spans="2:26" s="82" customFormat="1">
      <c r="B575" s="112" t="s">
        <v>1939</v>
      </c>
      <c r="C575" s="113" t="s">
        <v>1940</v>
      </c>
      <c r="D575" s="109"/>
      <c r="I575" s="109"/>
      <c r="K575" s="40"/>
      <c r="L575" s="40"/>
      <c r="M575" s="40"/>
      <c r="N575" s="40"/>
      <c r="O575" s="40"/>
      <c r="P575" s="40"/>
      <c r="Q575" s="40"/>
      <c r="R575" s="40"/>
      <c r="S575" s="40"/>
      <c r="T575" s="40"/>
      <c r="U575" s="41"/>
      <c r="V575" s="40"/>
      <c r="W575" s="40"/>
      <c r="X575" s="40"/>
      <c r="Y575" s="40"/>
      <c r="Z575" s="40"/>
    </row>
    <row r="576" spans="2:26" s="82" customFormat="1">
      <c r="B576" s="112" t="s">
        <v>1941</v>
      </c>
      <c r="C576" s="113" t="s">
        <v>1942</v>
      </c>
      <c r="D576" s="109"/>
      <c r="I576" s="109"/>
      <c r="K576" s="40"/>
      <c r="L576" s="40"/>
      <c r="M576" s="40"/>
      <c r="N576" s="40"/>
      <c r="O576" s="40"/>
      <c r="P576" s="40"/>
      <c r="Q576" s="40"/>
      <c r="R576" s="40"/>
      <c r="S576" s="40"/>
      <c r="T576" s="40"/>
      <c r="U576" s="41"/>
      <c r="V576" s="40"/>
      <c r="W576" s="40"/>
      <c r="X576" s="40"/>
      <c r="Y576" s="40"/>
      <c r="Z576" s="40"/>
    </row>
    <row r="577" spans="2:26" s="82" customFormat="1">
      <c r="B577" s="112" t="s">
        <v>1943</v>
      </c>
      <c r="C577" s="113" t="s">
        <v>1944</v>
      </c>
      <c r="D577" s="109"/>
      <c r="I577" s="109"/>
      <c r="K577" s="40"/>
      <c r="L577" s="40"/>
      <c r="M577" s="40"/>
      <c r="N577" s="40"/>
      <c r="O577" s="40"/>
      <c r="P577" s="40"/>
      <c r="Q577" s="40"/>
      <c r="R577" s="40"/>
      <c r="S577" s="40"/>
      <c r="T577" s="40"/>
      <c r="U577" s="41"/>
      <c r="V577" s="40"/>
      <c r="W577" s="40"/>
      <c r="X577" s="40"/>
      <c r="Y577" s="40"/>
      <c r="Z577" s="40"/>
    </row>
    <row r="578" spans="2:26" s="82" customFormat="1">
      <c r="B578" s="112" t="s">
        <v>1945</v>
      </c>
      <c r="C578" s="113" t="s">
        <v>1946</v>
      </c>
      <c r="D578" s="109"/>
      <c r="I578" s="109"/>
      <c r="K578" s="40"/>
      <c r="L578" s="40"/>
      <c r="M578" s="40"/>
      <c r="N578" s="40"/>
      <c r="O578" s="40"/>
      <c r="P578" s="40"/>
      <c r="Q578" s="40"/>
      <c r="R578" s="40"/>
      <c r="S578" s="40"/>
      <c r="T578" s="40"/>
      <c r="U578" s="41"/>
      <c r="V578" s="40"/>
      <c r="W578" s="40"/>
      <c r="X578" s="40"/>
      <c r="Y578" s="40"/>
      <c r="Z578" s="40"/>
    </row>
    <row r="579" spans="2:26" s="82" customFormat="1">
      <c r="B579" s="112" t="s">
        <v>1947</v>
      </c>
      <c r="C579" s="113" t="s">
        <v>1948</v>
      </c>
      <c r="D579" s="109"/>
      <c r="I579" s="109"/>
      <c r="K579" s="40"/>
      <c r="L579" s="40"/>
      <c r="M579" s="40"/>
      <c r="N579" s="40"/>
      <c r="O579" s="40"/>
      <c r="P579" s="40"/>
      <c r="Q579" s="40"/>
      <c r="R579" s="40"/>
      <c r="S579" s="40"/>
      <c r="T579" s="40"/>
      <c r="U579" s="41"/>
      <c r="V579" s="40"/>
      <c r="W579" s="40"/>
      <c r="X579" s="40"/>
      <c r="Y579" s="40"/>
      <c r="Z579" s="40"/>
    </row>
    <row r="580" spans="2:26" s="82" customFormat="1">
      <c r="B580" s="112" t="s">
        <v>1949</v>
      </c>
      <c r="C580" s="113" t="s">
        <v>1950</v>
      </c>
      <c r="D580" s="109"/>
      <c r="I580" s="109"/>
      <c r="K580" s="40"/>
      <c r="L580" s="40"/>
      <c r="M580" s="40"/>
      <c r="N580" s="40"/>
      <c r="O580" s="40"/>
      <c r="P580" s="40"/>
      <c r="Q580" s="40"/>
      <c r="R580" s="40"/>
      <c r="S580" s="40"/>
      <c r="T580" s="40"/>
      <c r="U580" s="41"/>
      <c r="V580" s="40"/>
      <c r="W580" s="40"/>
      <c r="X580" s="40"/>
      <c r="Y580" s="40"/>
      <c r="Z580" s="40"/>
    </row>
    <row r="581" spans="2:26" s="82" customFormat="1">
      <c r="B581" s="112" t="s">
        <v>1951</v>
      </c>
      <c r="C581" s="113" t="s">
        <v>1952</v>
      </c>
      <c r="D581" s="109"/>
      <c r="I581" s="109"/>
      <c r="K581" s="40"/>
      <c r="L581" s="40"/>
      <c r="M581" s="40"/>
      <c r="N581" s="40"/>
      <c r="O581" s="40"/>
      <c r="P581" s="40"/>
      <c r="Q581" s="40"/>
      <c r="R581" s="40"/>
      <c r="S581" s="40"/>
      <c r="T581" s="40"/>
      <c r="U581" s="41"/>
      <c r="V581" s="40"/>
      <c r="W581" s="40"/>
      <c r="X581" s="40"/>
      <c r="Y581" s="40"/>
      <c r="Z581" s="40"/>
    </row>
    <row r="582" spans="2:26" s="82" customFormat="1">
      <c r="B582" s="112" t="s">
        <v>1953</v>
      </c>
      <c r="C582" s="113" t="s">
        <v>1571</v>
      </c>
      <c r="D582" s="109"/>
      <c r="I582" s="109"/>
      <c r="K582" s="40"/>
      <c r="L582" s="40"/>
      <c r="M582" s="40"/>
      <c r="N582" s="40"/>
      <c r="O582" s="40"/>
      <c r="P582" s="40"/>
      <c r="Q582" s="40"/>
      <c r="R582" s="40"/>
      <c r="S582" s="40"/>
      <c r="T582" s="40"/>
      <c r="U582" s="41"/>
      <c r="V582" s="40"/>
      <c r="W582" s="40"/>
      <c r="X582" s="40"/>
      <c r="Y582" s="40"/>
      <c r="Z582" s="40"/>
    </row>
    <row r="583" spans="2:26" s="82" customFormat="1">
      <c r="B583" s="112" t="s">
        <v>1954</v>
      </c>
      <c r="C583" s="113" t="s">
        <v>1955</v>
      </c>
      <c r="D583" s="109"/>
      <c r="I583" s="109"/>
      <c r="K583" s="40"/>
      <c r="L583" s="40"/>
      <c r="M583" s="40"/>
      <c r="N583" s="40"/>
      <c r="O583" s="40"/>
      <c r="P583" s="40"/>
      <c r="Q583" s="40"/>
      <c r="R583" s="40"/>
      <c r="S583" s="40"/>
      <c r="T583" s="40"/>
      <c r="U583" s="41"/>
      <c r="V583" s="40"/>
      <c r="W583" s="40"/>
      <c r="X583" s="40"/>
      <c r="Y583" s="40"/>
      <c r="Z583" s="40"/>
    </row>
    <row r="584" spans="2:26" s="82" customFormat="1">
      <c r="B584" s="112" t="s">
        <v>1956</v>
      </c>
      <c r="C584" s="113" t="s">
        <v>1957</v>
      </c>
      <c r="D584" s="109"/>
      <c r="I584" s="109"/>
      <c r="K584" s="40"/>
      <c r="L584" s="40"/>
      <c r="M584" s="40"/>
      <c r="N584" s="40"/>
      <c r="O584" s="40"/>
      <c r="P584" s="40"/>
      <c r="Q584" s="40"/>
      <c r="R584" s="40"/>
      <c r="S584" s="40"/>
      <c r="T584" s="40"/>
      <c r="U584" s="41"/>
      <c r="V584" s="40"/>
      <c r="W584" s="40"/>
      <c r="X584" s="40"/>
      <c r="Y584" s="40"/>
      <c r="Z584" s="40"/>
    </row>
    <row r="585" spans="2:26" s="82" customFormat="1">
      <c r="B585" s="112" t="s">
        <v>1958</v>
      </c>
      <c r="C585" s="113" t="s">
        <v>1959</v>
      </c>
      <c r="D585" s="109"/>
      <c r="I585" s="109"/>
      <c r="K585" s="40"/>
      <c r="L585" s="40"/>
      <c r="M585" s="40"/>
      <c r="N585" s="40"/>
      <c r="O585" s="40"/>
      <c r="P585" s="40"/>
      <c r="Q585" s="40"/>
      <c r="R585" s="40"/>
      <c r="S585" s="40"/>
      <c r="T585" s="40"/>
      <c r="U585" s="41"/>
      <c r="V585" s="40"/>
      <c r="W585" s="40"/>
      <c r="X585" s="40"/>
      <c r="Y585" s="40"/>
      <c r="Z585" s="40"/>
    </row>
    <row r="586" spans="2:26" s="82" customFormat="1">
      <c r="B586" s="112" t="s">
        <v>1960</v>
      </c>
      <c r="C586" s="113" t="s">
        <v>1961</v>
      </c>
      <c r="D586" s="109"/>
      <c r="I586" s="109"/>
      <c r="K586" s="40"/>
      <c r="L586" s="40"/>
      <c r="M586" s="40"/>
      <c r="N586" s="40"/>
      <c r="O586" s="40"/>
      <c r="P586" s="40"/>
      <c r="Q586" s="40"/>
      <c r="R586" s="40"/>
      <c r="S586" s="40"/>
      <c r="T586" s="40"/>
      <c r="U586" s="41"/>
      <c r="V586" s="40"/>
      <c r="W586" s="40"/>
      <c r="X586" s="40"/>
      <c r="Y586" s="40"/>
      <c r="Z586" s="40"/>
    </row>
    <row r="587" spans="2:26" s="82" customFormat="1">
      <c r="B587" s="112" t="s">
        <v>1962</v>
      </c>
      <c r="C587" s="113" t="s">
        <v>1963</v>
      </c>
      <c r="D587" s="109"/>
      <c r="I587" s="109"/>
      <c r="K587" s="40"/>
      <c r="L587" s="40"/>
      <c r="M587" s="40"/>
      <c r="N587" s="40"/>
      <c r="O587" s="40"/>
      <c r="P587" s="40"/>
      <c r="Q587" s="40"/>
      <c r="R587" s="40"/>
      <c r="S587" s="40"/>
      <c r="T587" s="40"/>
      <c r="U587" s="41"/>
      <c r="V587" s="40"/>
      <c r="W587" s="40"/>
      <c r="X587" s="40"/>
      <c r="Y587" s="40"/>
      <c r="Z587" s="40"/>
    </row>
    <row r="588" spans="2:26" s="82" customFormat="1">
      <c r="B588" s="112" t="s">
        <v>1964</v>
      </c>
      <c r="C588" s="113" t="s">
        <v>1965</v>
      </c>
      <c r="D588" s="109"/>
      <c r="I588" s="109"/>
      <c r="K588" s="40"/>
      <c r="L588" s="40"/>
      <c r="M588" s="40"/>
      <c r="N588" s="40"/>
      <c r="O588" s="40"/>
      <c r="P588" s="40"/>
      <c r="Q588" s="40"/>
      <c r="R588" s="40"/>
      <c r="S588" s="40"/>
      <c r="T588" s="40"/>
      <c r="U588" s="41"/>
      <c r="V588" s="40"/>
      <c r="W588" s="40"/>
      <c r="X588" s="40"/>
      <c r="Y588" s="40"/>
      <c r="Z588" s="40"/>
    </row>
    <row r="589" spans="2:26" s="82" customFormat="1">
      <c r="B589" s="112" t="s">
        <v>1966</v>
      </c>
      <c r="C589" s="113" t="s">
        <v>1967</v>
      </c>
      <c r="D589" s="109"/>
      <c r="I589" s="109"/>
      <c r="K589" s="40"/>
      <c r="L589" s="40"/>
      <c r="M589" s="40"/>
      <c r="N589" s="40"/>
      <c r="O589" s="40"/>
      <c r="P589" s="40"/>
      <c r="Q589" s="40"/>
      <c r="R589" s="40"/>
      <c r="S589" s="40"/>
      <c r="T589" s="40"/>
      <c r="U589" s="41"/>
      <c r="V589" s="40"/>
      <c r="W589" s="40"/>
      <c r="X589" s="40"/>
      <c r="Y589" s="40"/>
      <c r="Z589" s="40"/>
    </row>
    <row r="590" spans="2:26" s="82" customFormat="1">
      <c r="B590" s="112" t="s">
        <v>1968</v>
      </c>
      <c r="C590" s="113" t="s">
        <v>1969</v>
      </c>
      <c r="D590" s="109"/>
      <c r="I590" s="109"/>
      <c r="K590" s="40"/>
      <c r="L590" s="40"/>
      <c r="M590" s="40"/>
      <c r="N590" s="40"/>
      <c r="O590" s="40"/>
      <c r="P590" s="40"/>
      <c r="Q590" s="40"/>
      <c r="R590" s="40"/>
      <c r="S590" s="40"/>
      <c r="T590" s="40"/>
      <c r="U590" s="41"/>
      <c r="V590" s="40"/>
      <c r="W590" s="40"/>
      <c r="X590" s="40"/>
      <c r="Y590" s="40"/>
      <c r="Z590" s="40"/>
    </row>
    <row r="591" spans="2:26" s="82" customFormat="1">
      <c r="B591" s="112" t="s">
        <v>1970</v>
      </c>
      <c r="C591" s="113" t="s">
        <v>1971</v>
      </c>
      <c r="D591" s="109"/>
      <c r="I591" s="109"/>
      <c r="K591" s="40"/>
      <c r="L591" s="40"/>
      <c r="M591" s="40"/>
      <c r="N591" s="40"/>
      <c r="O591" s="40"/>
      <c r="P591" s="40"/>
      <c r="Q591" s="40"/>
      <c r="R591" s="40"/>
      <c r="S591" s="40"/>
      <c r="T591" s="40"/>
      <c r="U591" s="41"/>
      <c r="V591" s="40"/>
      <c r="W591" s="40"/>
      <c r="X591" s="40"/>
      <c r="Y591" s="40"/>
      <c r="Z591" s="40"/>
    </row>
    <row r="592" spans="2:26" s="82" customFormat="1">
      <c r="B592" s="112" t="s">
        <v>1972</v>
      </c>
      <c r="C592" s="113" t="s">
        <v>1973</v>
      </c>
      <c r="D592" s="109"/>
      <c r="I592" s="109"/>
      <c r="K592" s="40"/>
      <c r="L592" s="40"/>
      <c r="M592" s="40"/>
      <c r="N592" s="40"/>
      <c r="O592" s="40"/>
      <c r="P592" s="40"/>
      <c r="Q592" s="40"/>
      <c r="R592" s="40"/>
      <c r="S592" s="40"/>
      <c r="T592" s="40"/>
      <c r="U592" s="41"/>
      <c r="V592" s="40"/>
      <c r="W592" s="40"/>
      <c r="X592" s="40"/>
      <c r="Y592" s="40"/>
      <c r="Z592" s="40"/>
    </row>
    <row r="593" spans="2:26" s="82" customFormat="1">
      <c r="B593" s="112" t="s">
        <v>1974</v>
      </c>
      <c r="C593" s="113" t="s">
        <v>1975</v>
      </c>
      <c r="D593" s="109"/>
      <c r="I593" s="109"/>
      <c r="K593" s="40"/>
      <c r="L593" s="40"/>
      <c r="M593" s="40"/>
      <c r="N593" s="40"/>
      <c r="O593" s="40"/>
      <c r="P593" s="40"/>
      <c r="Q593" s="40"/>
      <c r="R593" s="40"/>
      <c r="S593" s="40"/>
      <c r="T593" s="40"/>
      <c r="U593" s="41"/>
      <c r="V593" s="40"/>
      <c r="W593" s="40"/>
      <c r="X593" s="40"/>
      <c r="Y593" s="40"/>
      <c r="Z593" s="40"/>
    </row>
    <row r="594" spans="2:26" s="82" customFormat="1">
      <c r="B594" s="112" t="s">
        <v>1976</v>
      </c>
      <c r="C594" s="113" t="s">
        <v>1977</v>
      </c>
      <c r="D594" s="163"/>
      <c r="I594" s="109"/>
      <c r="K594" s="40"/>
      <c r="L594" s="40"/>
      <c r="M594" s="40"/>
      <c r="N594" s="40"/>
      <c r="O594" s="40"/>
      <c r="P594" s="40"/>
      <c r="Q594" s="40"/>
      <c r="R594" s="40"/>
      <c r="S594" s="40"/>
      <c r="T594" s="40"/>
      <c r="U594" s="41"/>
      <c r="V594" s="40"/>
      <c r="W594" s="40"/>
      <c r="X594" s="40"/>
      <c r="Y594" s="40"/>
      <c r="Z594" s="40"/>
    </row>
    <row r="595" spans="2:26" s="82" customFormat="1">
      <c r="B595" s="112" t="s">
        <v>1978</v>
      </c>
      <c r="C595" s="113" t="s">
        <v>1979</v>
      </c>
      <c r="D595" s="109"/>
      <c r="I595" s="109"/>
      <c r="K595" s="40"/>
      <c r="L595" s="40"/>
      <c r="M595" s="40"/>
      <c r="N595" s="40"/>
      <c r="O595" s="40"/>
      <c r="P595" s="40"/>
      <c r="Q595" s="40"/>
      <c r="R595" s="40"/>
      <c r="S595" s="40"/>
      <c r="T595" s="40"/>
      <c r="U595" s="41"/>
      <c r="V595" s="40"/>
      <c r="W595" s="40"/>
      <c r="X595" s="40"/>
      <c r="Y595" s="40"/>
      <c r="Z595" s="40"/>
    </row>
    <row r="596" spans="2:26" s="82" customFormat="1">
      <c r="B596" s="112" t="s">
        <v>1980</v>
      </c>
      <c r="C596" s="113" t="s">
        <v>1981</v>
      </c>
      <c r="D596" s="163"/>
      <c r="I596" s="109"/>
      <c r="K596" s="40"/>
      <c r="L596" s="40"/>
      <c r="M596" s="40"/>
      <c r="N596" s="40"/>
      <c r="O596" s="40"/>
      <c r="P596" s="40"/>
      <c r="Q596" s="40"/>
      <c r="R596" s="40"/>
      <c r="S596" s="40"/>
      <c r="T596" s="40"/>
      <c r="U596" s="41"/>
      <c r="V596" s="40"/>
      <c r="W596" s="40"/>
      <c r="X596" s="40"/>
      <c r="Y596" s="40"/>
      <c r="Z596" s="40"/>
    </row>
    <row r="597" spans="2:26" s="82" customFormat="1">
      <c r="B597" s="112" t="s">
        <v>1982</v>
      </c>
      <c r="C597" s="113" t="s">
        <v>1983</v>
      </c>
      <c r="D597" s="109"/>
      <c r="I597" s="109"/>
      <c r="K597" s="40"/>
      <c r="L597" s="40"/>
      <c r="M597" s="40"/>
      <c r="N597" s="40"/>
      <c r="O597" s="40"/>
      <c r="P597" s="40"/>
      <c r="Q597" s="40"/>
      <c r="R597" s="40"/>
      <c r="S597" s="40"/>
      <c r="T597" s="40"/>
      <c r="U597" s="41"/>
      <c r="V597" s="40"/>
      <c r="W597" s="40"/>
      <c r="X597" s="40"/>
      <c r="Y597" s="40"/>
      <c r="Z597" s="40"/>
    </row>
    <row r="598" spans="2:26" s="82" customFormat="1">
      <c r="B598" s="112" t="s">
        <v>1984</v>
      </c>
      <c r="C598" s="113" t="s">
        <v>1985</v>
      </c>
      <c r="D598" s="163"/>
      <c r="I598" s="109"/>
      <c r="K598" s="40"/>
      <c r="L598" s="40"/>
      <c r="M598" s="40"/>
      <c r="N598" s="40"/>
      <c r="O598" s="40"/>
      <c r="P598" s="40"/>
      <c r="Q598" s="40"/>
      <c r="R598" s="40"/>
      <c r="S598" s="40"/>
      <c r="T598" s="40"/>
      <c r="U598" s="41"/>
      <c r="V598" s="40"/>
      <c r="W598" s="40"/>
      <c r="X598" s="40"/>
      <c r="Y598" s="40"/>
      <c r="Z598" s="40"/>
    </row>
    <row r="599" spans="2:26" s="82" customFormat="1">
      <c r="B599" s="112" t="s">
        <v>1986</v>
      </c>
      <c r="C599" s="113" t="s">
        <v>1987</v>
      </c>
      <c r="D599" s="163"/>
      <c r="I599" s="109"/>
      <c r="K599" s="40"/>
      <c r="L599" s="40"/>
      <c r="M599" s="40"/>
      <c r="N599" s="40"/>
      <c r="O599" s="40"/>
      <c r="P599" s="40"/>
      <c r="Q599" s="40"/>
      <c r="R599" s="40"/>
      <c r="S599" s="40"/>
      <c r="T599" s="40"/>
      <c r="U599" s="41"/>
      <c r="V599" s="40"/>
      <c r="W599" s="40"/>
      <c r="X599" s="40"/>
      <c r="Y599" s="40"/>
      <c r="Z599" s="40"/>
    </row>
    <row r="600" spans="2:26" s="82" customFormat="1">
      <c r="B600" s="112" t="s">
        <v>1988</v>
      </c>
      <c r="C600" s="113" t="s">
        <v>1989</v>
      </c>
      <c r="D600" s="109"/>
      <c r="I600" s="109"/>
      <c r="K600" s="40"/>
      <c r="L600" s="40"/>
      <c r="M600" s="40"/>
      <c r="N600" s="40"/>
      <c r="O600" s="40"/>
      <c r="P600" s="40"/>
      <c r="Q600" s="40"/>
      <c r="R600" s="40"/>
      <c r="S600" s="40"/>
      <c r="T600" s="40"/>
      <c r="U600" s="41"/>
      <c r="V600" s="40"/>
      <c r="W600" s="40"/>
      <c r="X600" s="40"/>
      <c r="Y600" s="40"/>
      <c r="Z600" s="40"/>
    </row>
    <row r="601" spans="2:26" s="82" customFormat="1">
      <c r="B601" s="112" t="s">
        <v>1990</v>
      </c>
      <c r="C601" s="113" t="s">
        <v>1991</v>
      </c>
      <c r="D601" s="163"/>
      <c r="I601" s="109"/>
      <c r="K601" s="40"/>
      <c r="L601" s="40"/>
      <c r="M601" s="40"/>
      <c r="N601" s="40"/>
      <c r="O601" s="40"/>
      <c r="P601" s="40"/>
      <c r="Q601" s="40"/>
      <c r="R601" s="40"/>
      <c r="S601" s="40"/>
      <c r="T601" s="40"/>
      <c r="U601" s="41"/>
      <c r="V601" s="40"/>
      <c r="W601" s="40"/>
      <c r="X601" s="40"/>
      <c r="Y601" s="40"/>
      <c r="Z601" s="40"/>
    </row>
    <row r="602" spans="2:26" s="82" customFormat="1">
      <c r="B602" s="112" t="s">
        <v>1992</v>
      </c>
      <c r="C602" s="113" t="s">
        <v>1993</v>
      </c>
      <c r="D602" s="109"/>
      <c r="I602" s="109"/>
      <c r="K602" s="40"/>
      <c r="L602" s="40"/>
      <c r="M602" s="40"/>
      <c r="N602" s="40"/>
      <c r="O602" s="40"/>
      <c r="P602" s="40"/>
      <c r="Q602" s="40"/>
      <c r="R602" s="40"/>
      <c r="S602" s="40"/>
      <c r="T602" s="40"/>
      <c r="U602" s="41"/>
      <c r="V602" s="40"/>
      <c r="W602" s="40"/>
      <c r="X602" s="40"/>
      <c r="Y602" s="40"/>
      <c r="Z602" s="40"/>
    </row>
    <row r="603" spans="2:26" s="82" customFormat="1">
      <c r="B603" s="112" t="s">
        <v>1994</v>
      </c>
      <c r="C603" s="113" t="s">
        <v>1995</v>
      </c>
      <c r="D603" s="109"/>
      <c r="I603" s="109"/>
      <c r="K603" s="40"/>
      <c r="L603" s="40"/>
      <c r="M603" s="40"/>
      <c r="N603" s="40"/>
      <c r="O603" s="40"/>
      <c r="P603" s="40"/>
      <c r="Q603" s="40"/>
      <c r="R603" s="40"/>
      <c r="S603" s="40"/>
      <c r="T603" s="40"/>
      <c r="U603" s="41"/>
      <c r="V603" s="40"/>
      <c r="W603" s="40"/>
      <c r="X603" s="40"/>
      <c r="Y603" s="40"/>
      <c r="Z603" s="40"/>
    </row>
    <row r="604" spans="2:26" s="82" customFormat="1">
      <c r="B604" s="112" t="s">
        <v>1996</v>
      </c>
      <c r="C604" s="113" t="s">
        <v>1997</v>
      </c>
      <c r="D604" s="109"/>
      <c r="I604" s="109"/>
      <c r="K604" s="40"/>
      <c r="L604" s="40"/>
      <c r="M604" s="40"/>
      <c r="N604" s="40"/>
      <c r="O604" s="40"/>
      <c r="P604" s="40"/>
      <c r="Q604" s="40"/>
      <c r="R604" s="40"/>
      <c r="S604" s="40"/>
      <c r="T604" s="40"/>
      <c r="U604" s="41"/>
      <c r="V604" s="40"/>
      <c r="W604" s="40"/>
      <c r="X604" s="40"/>
      <c r="Y604" s="40"/>
      <c r="Z604" s="40"/>
    </row>
    <row r="605" spans="2:26" s="82" customFormat="1">
      <c r="B605" s="112" t="s">
        <v>1998</v>
      </c>
      <c r="C605" s="113" t="s">
        <v>1999</v>
      </c>
      <c r="D605" s="109"/>
      <c r="I605" s="109"/>
      <c r="K605" s="40"/>
      <c r="L605" s="40"/>
      <c r="M605" s="40"/>
      <c r="N605" s="40"/>
      <c r="O605" s="40"/>
      <c r="P605" s="40"/>
      <c r="Q605" s="40"/>
      <c r="R605" s="40"/>
      <c r="S605" s="40"/>
      <c r="T605" s="40"/>
      <c r="U605" s="41"/>
      <c r="V605" s="40"/>
      <c r="W605" s="40"/>
      <c r="X605" s="40"/>
      <c r="Y605" s="40"/>
      <c r="Z605" s="40"/>
    </row>
    <row r="606" spans="2:26" s="82" customFormat="1">
      <c r="B606" s="112" t="s">
        <v>2000</v>
      </c>
      <c r="C606" s="113" t="s">
        <v>2001</v>
      </c>
      <c r="D606" s="109"/>
      <c r="I606" s="109"/>
      <c r="K606" s="40"/>
      <c r="L606" s="40"/>
      <c r="M606" s="40"/>
      <c r="N606" s="40"/>
      <c r="O606" s="40"/>
      <c r="P606" s="40"/>
      <c r="Q606" s="40"/>
      <c r="R606" s="40"/>
      <c r="S606" s="40"/>
      <c r="T606" s="40"/>
      <c r="U606" s="41"/>
      <c r="V606" s="40"/>
      <c r="W606" s="40"/>
      <c r="X606" s="40"/>
      <c r="Y606" s="40"/>
      <c r="Z606" s="40"/>
    </row>
    <row r="607" spans="2:26" s="82" customFormat="1">
      <c r="B607" s="112" t="s">
        <v>2002</v>
      </c>
      <c r="C607" s="113" t="s">
        <v>2003</v>
      </c>
      <c r="D607" s="109"/>
      <c r="I607" s="109"/>
      <c r="K607" s="40"/>
      <c r="L607" s="40"/>
      <c r="M607" s="40"/>
      <c r="N607" s="40"/>
      <c r="O607" s="40"/>
      <c r="P607" s="40"/>
      <c r="Q607" s="40"/>
      <c r="R607" s="40"/>
      <c r="S607" s="40"/>
      <c r="T607" s="40"/>
      <c r="U607" s="41"/>
      <c r="V607" s="40"/>
      <c r="W607" s="40"/>
      <c r="X607" s="40"/>
      <c r="Y607" s="40"/>
      <c r="Z607" s="40"/>
    </row>
    <row r="608" spans="2:26" s="82" customFormat="1">
      <c r="B608" s="112" t="s">
        <v>2004</v>
      </c>
      <c r="C608" s="113" t="s">
        <v>2005</v>
      </c>
      <c r="D608" s="109"/>
      <c r="H608" s="109"/>
      <c r="J608" s="40"/>
      <c r="K608" s="40"/>
      <c r="L608" s="40"/>
      <c r="M608" s="40"/>
      <c r="N608" s="40"/>
      <c r="O608" s="40"/>
      <c r="P608" s="40"/>
      <c r="Q608" s="40"/>
      <c r="R608" s="40"/>
      <c r="S608" s="40"/>
      <c r="T608" s="41"/>
      <c r="U608" s="40"/>
      <c r="V608" s="40"/>
      <c r="W608" s="40"/>
      <c r="X608" s="40"/>
      <c r="Y608" s="40"/>
    </row>
    <row r="609" spans="2:25" s="82" customFormat="1">
      <c r="B609" s="112" t="s">
        <v>2006</v>
      </c>
      <c r="C609" s="113" t="s">
        <v>2007</v>
      </c>
      <c r="D609" s="109"/>
      <c r="H609" s="109"/>
      <c r="J609" s="40"/>
      <c r="K609" s="40"/>
      <c r="L609" s="40"/>
      <c r="M609" s="40"/>
      <c r="N609" s="40"/>
      <c r="O609" s="40"/>
      <c r="P609" s="40"/>
      <c r="Q609" s="40"/>
      <c r="R609" s="40"/>
      <c r="S609" s="40"/>
      <c r="T609" s="41"/>
      <c r="U609" s="40"/>
      <c r="V609" s="40"/>
      <c r="W609" s="40"/>
      <c r="X609" s="40"/>
      <c r="Y609" s="40"/>
    </row>
    <row r="610" spans="2:25" s="82" customFormat="1">
      <c r="B610" s="112" t="s">
        <v>2008</v>
      </c>
      <c r="C610" s="113" t="s">
        <v>2009</v>
      </c>
      <c r="H610" s="109"/>
      <c r="J610" s="40"/>
      <c r="K610" s="40"/>
      <c r="L610" s="40"/>
      <c r="M610" s="40"/>
      <c r="N610" s="40"/>
      <c r="O610" s="40"/>
      <c r="P610" s="40"/>
      <c r="Q610" s="40"/>
      <c r="R610" s="40"/>
      <c r="S610" s="40"/>
      <c r="T610" s="41"/>
      <c r="U610" s="40"/>
      <c r="V610" s="40"/>
      <c r="W610" s="40"/>
      <c r="X610" s="40"/>
      <c r="Y610" s="40"/>
    </row>
    <row r="611" spans="2:25" s="82" customFormat="1">
      <c r="B611" s="112" t="s">
        <v>2010</v>
      </c>
      <c r="C611" s="113" t="s">
        <v>2011</v>
      </c>
      <c r="H611" s="109"/>
      <c r="J611" s="40"/>
      <c r="K611" s="40"/>
      <c r="L611" s="40"/>
      <c r="M611" s="40"/>
      <c r="N611" s="40"/>
      <c r="O611" s="40"/>
      <c r="P611" s="40"/>
      <c r="Q611" s="40"/>
      <c r="R611" s="40"/>
      <c r="S611" s="40"/>
      <c r="T611" s="41"/>
      <c r="U611" s="40"/>
      <c r="V611" s="40"/>
      <c r="W611" s="40"/>
      <c r="X611" s="40"/>
      <c r="Y611" s="40"/>
    </row>
    <row r="612" spans="2:25" s="82" customFormat="1">
      <c r="B612" s="112" t="s">
        <v>2012</v>
      </c>
      <c r="C612" s="113" t="s">
        <v>2013</v>
      </c>
      <c r="H612" s="109"/>
      <c r="J612" s="40"/>
      <c r="K612" s="40"/>
      <c r="L612" s="40"/>
      <c r="M612" s="40"/>
      <c r="N612" s="40"/>
      <c r="O612" s="40"/>
      <c r="P612" s="40"/>
      <c r="Q612" s="40"/>
      <c r="R612" s="40"/>
      <c r="S612" s="40"/>
      <c r="T612" s="41"/>
      <c r="U612" s="40"/>
      <c r="V612" s="40"/>
      <c r="W612" s="40"/>
      <c r="X612" s="40"/>
      <c r="Y612" s="40"/>
    </row>
    <row r="613" spans="2:25" s="82" customFormat="1">
      <c r="B613" s="112" t="s">
        <v>2014</v>
      </c>
      <c r="C613" s="113" t="s">
        <v>2015</v>
      </c>
      <c r="H613" s="109"/>
      <c r="J613" s="40"/>
      <c r="K613" s="40"/>
      <c r="L613" s="40"/>
      <c r="M613" s="40"/>
      <c r="N613" s="40"/>
      <c r="O613" s="40"/>
      <c r="P613" s="40"/>
      <c r="Q613" s="40"/>
      <c r="R613" s="40"/>
      <c r="S613" s="40"/>
      <c r="T613" s="41"/>
      <c r="U613" s="40"/>
      <c r="V613" s="40"/>
      <c r="W613" s="40"/>
      <c r="X613" s="40"/>
      <c r="Y613" s="40"/>
    </row>
    <row r="614" spans="2:25" s="82" customFormat="1">
      <c r="B614" s="112" t="s">
        <v>2016</v>
      </c>
      <c r="C614" s="113" t="s">
        <v>2017</v>
      </c>
      <c r="H614" s="109"/>
      <c r="J614" s="40"/>
      <c r="K614" s="40"/>
      <c r="L614" s="40"/>
      <c r="M614" s="40"/>
      <c r="N614" s="40"/>
      <c r="O614" s="40"/>
      <c r="P614" s="40"/>
      <c r="Q614" s="40"/>
      <c r="R614" s="40"/>
      <c r="S614" s="40"/>
      <c r="T614" s="41"/>
      <c r="U614" s="40"/>
      <c r="V614" s="40"/>
      <c r="W614" s="40"/>
      <c r="X614" s="40"/>
      <c r="Y614" s="40"/>
    </row>
    <row r="615" spans="2:25" s="82" customFormat="1">
      <c r="B615" s="112" t="s">
        <v>2018</v>
      </c>
      <c r="C615" s="113" t="s">
        <v>2019</v>
      </c>
      <c r="H615" s="109"/>
      <c r="J615" s="40"/>
      <c r="K615" s="40"/>
      <c r="L615" s="40"/>
      <c r="M615" s="40"/>
      <c r="N615" s="40"/>
      <c r="O615" s="40"/>
      <c r="P615" s="40"/>
      <c r="Q615" s="40"/>
      <c r="R615" s="40"/>
      <c r="S615" s="40"/>
      <c r="T615" s="41"/>
      <c r="U615" s="40"/>
      <c r="V615" s="40"/>
      <c r="W615" s="40"/>
      <c r="X615" s="40"/>
      <c r="Y615" s="40"/>
    </row>
    <row r="616" spans="2:25" s="82" customFormat="1">
      <c r="B616" s="112" t="s">
        <v>2020</v>
      </c>
      <c r="C616" s="113" t="s">
        <v>2021</v>
      </c>
      <c r="H616" s="109"/>
      <c r="J616" s="40"/>
      <c r="K616" s="40"/>
      <c r="L616" s="40"/>
      <c r="M616" s="40"/>
      <c r="N616" s="40"/>
      <c r="O616" s="40"/>
      <c r="P616" s="40"/>
      <c r="Q616" s="40"/>
      <c r="R616" s="40"/>
      <c r="S616" s="40"/>
      <c r="T616" s="41"/>
      <c r="U616" s="40"/>
      <c r="V616" s="40"/>
      <c r="W616" s="40"/>
      <c r="X616" s="40"/>
      <c r="Y616" s="40"/>
    </row>
    <row r="617" spans="2:25" s="82" customFormat="1">
      <c r="B617" s="112" t="s">
        <v>2320</v>
      </c>
      <c r="C617" s="140" t="s">
        <v>2347</v>
      </c>
      <c r="H617" s="109"/>
      <c r="J617" s="40"/>
      <c r="K617" s="40"/>
      <c r="L617" s="40"/>
      <c r="M617" s="40"/>
      <c r="N617" s="40"/>
      <c r="O617" s="40"/>
      <c r="P617" s="40"/>
      <c r="Q617" s="40"/>
      <c r="R617" s="40"/>
      <c r="S617" s="40"/>
      <c r="T617" s="41"/>
      <c r="U617" s="40"/>
      <c r="V617" s="40"/>
      <c r="W617" s="40"/>
      <c r="X617" s="40"/>
      <c r="Y617" s="40"/>
    </row>
    <row r="618" spans="2:25" s="82" customFormat="1">
      <c r="B618" s="112" t="s">
        <v>2321</v>
      </c>
      <c r="C618" s="113" t="s">
        <v>2322</v>
      </c>
      <c r="H618" s="109"/>
      <c r="J618" s="40"/>
      <c r="K618" s="40"/>
      <c r="L618" s="40"/>
      <c r="M618" s="40"/>
      <c r="N618" s="40"/>
      <c r="O618" s="40"/>
      <c r="P618" s="40"/>
      <c r="Q618" s="40"/>
      <c r="R618" s="40"/>
      <c r="S618" s="40"/>
      <c r="T618" s="41"/>
      <c r="U618" s="40"/>
      <c r="V618" s="40"/>
      <c r="W618" s="40"/>
      <c r="X618" s="40"/>
      <c r="Y618" s="40"/>
    </row>
    <row r="619" spans="2:25" s="82" customFormat="1">
      <c r="B619" s="112" t="s">
        <v>2323</v>
      </c>
      <c r="C619" s="140" t="s">
        <v>2348</v>
      </c>
      <c r="H619" s="109"/>
      <c r="J619" s="40"/>
      <c r="K619" s="40"/>
      <c r="L619" s="40"/>
      <c r="M619" s="40"/>
      <c r="N619" s="40"/>
      <c r="O619" s="40"/>
      <c r="P619" s="40"/>
      <c r="Q619" s="40"/>
      <c r="R619" s="40"/>
      <c r="S619" s="40"/>
      <c r="T619" s="41"/>
      <c r="U619" s="40"/>
      <c r="V619" s="40"/>
      <c r="W619" s="40"/>
      <c r="X619" s="40"/>
      <c r="Y619" s="40"/>
    </row>
    <row r="620" spans="2:25" s="82" customFormat="1">
      <c r="B620" s="112" t="s">
        <v>2324</v>
      </c>
      <c r="C620" s="113" t="s">
        <v>2325</v>
      </c>
      <c r="H620" s="109"/>
      <c r="J620" s="40"/>
      <c r="K620" s="40"/>
      <c r="L620" s="40"/>
      <c r="M620" s="40"/>
      <c r="N620" s="40"/>
      <c r="O620" s="40"/>
      <c r="P620" s="40"/>
      <c r="Q620" s="40"/>
      <c r="R620" s="40"/>
      <c r="S620" s="40"/>
      <c r="T620" s="41"/>
      <c r="U620" s="40"/>
      <c r="V620" s="40"/>
      <c r="W620" s="40"/>
      <c r="X620" s="40"/>
      <c r="Y620" s="40"/>
    </row>
    <row r="621" spans="2:25" s="82" customFormat="1">
      <c r="B621" s="112" t="s">
        <v>2326</v>
      </c>
      <c r="C621" s="140" t="s">
        <v>2349</v>
      </c>
      <c r="H621" s="109"/>
      <c r="J621" s="40"/>
      <c r="K621" s="40"/>
      <c r="L621" s="40"/>
      <c r="M621" s="40"/>
      <c r="N621" s="40"/>
      <c r="O621" s="40"/>
      <c r="P621" s="40"/>
      <c r="Q621" s="40"/>
      <c r="R621" s="40"/>
      <c r="S621" s="40"/>
      <c r="T621" s="41"/>
      <c r="U621" s="40"/>
      <c r="V621" s="40"/>
      <c r="W621" s="40"/>
      <c r="X621" s="40"/>
      <c r="Y621" s="40"/>
    </row>
    <row r="622" spans="2:25" s="82" customFormat="1">
      <c r="B622" s="112" t="s">
        <v>2327</v>
      </c>
      <c r="C622" s="140" t="s">
        <v>2350</v>
      </c>
      <c r="H622" s="109"/>
      <c r="J622" s="40"/>
      <c r="K622" s="40"/>
      <c r="L622" s="40"/>
      <c r="M622" s="40"/>
      <c r="N622" s="40"/>
      <c r="O622" s="40"/>
      <c r="P622" s="40"/>
      <c r="Q622" s="40"/>
      <c r="R622" s="40"/>
      <c r="S622" s="40"/>
      <c r="T622" s="41"/>
      <c r="U622" s="40"/>
      <c r="V622" s="40"/>
      <c r="W622" s="40"/>
      <c r="X622" s="40"/>
      <c r="Y622" s="40"/>
    </row>
    <row r="623" spans="2:25" s="82" customFormat="1">
      <c r="B623" s="112" t="s">
        <v>2328</v>
      </c>
      <c r="C623" s="113" t="s">
        <v>2329</v>
      </c>
      <c r="H623" s="109"/>
      <c r="J623" s="40"/>
      <c r="K623" s="40"/>
      <c r="L623" s="40"/>
      <c r="M623" s="40"/>
      <c r="N623" s="40"/>
      <c r="O623" s="40"/>
      <c r="P623" s="40"/>
      <c r="Q623" s="40"/>
      <c r="R623" s="40"/>
      <c r="S623" s="40"/>
      <c r="T623" s="41"/>
      <c r="U623" s="40"/>
      <c r="V623" s="40"/>
      <c r="W623" s="40"/>
      <c r="X623" s="40"/>
      <c r="Y623" s="40"/>
    </row>
    <row r="624" spans="2:25" s="82" customFormat="1">
      <c r="B624" s="112" t="s">
        <v>2330</v>
      </c>
      <c r="C624" s="140" t="s">
        <v>2351</v>
      </c>
      <c r="H624" s="109"/>
      <c r="J624" s="40"/>
      <c r="K624" s="40"/>
      <c r="L624" s="40"/>
      <c r="M624" s="40"/>
      <c r="N624" s="40"/>
      <c r="O624" s="40"/>
      <c r="P624" s="40"/>
      <c r="Q624" s="40"/>
      <c r="R624" s="40"/>
      <c r="S624" s="40"/>
      <c r="T624" s="41"/>
      <c r="U624" s="40"/>
      <c r="V624" s="40"/>
      <c r="W624" s="40"/>
      <c r="X624" s="40"/>
      <c r="Y624" s="40"/>
    </row>
    <row r="625" spans="2:25" s="82" customFormat="1">
      <c r="B625" s="112" t="s">
        <v>2331</v>
      </c>
      <c r="C625" s="113" t="s">
        <v>2332</v>
      </c>
      <c r="H625" s="109"/>
      <c r="J625" s="40"/>
      <c r="K625" s="40"/>
      <c r="L625" s="40"/>
      <c r="M625" s="40"/>
      <c r="N625" s="40"/>
      <c r="O625" s="40"/>
      <c r="P625" s="40"/>
      <c r="Q625" s="40"/>
      <c r="R625" s="40"/>
      <c r="S625" s="40"/>
      <c r="T625" s="41"/>
      <c r="U625" s="40"/>
      <c r="V625" s="40"/>
      <c r="W625" s="40"/>
      <c r="X625" s="40"/>
      <c r="Y625" s="40"/>
    </row>
    <row r="626" spans="2:25" s="82" customFormat="1">
      <c r="B626" s="112" t="s">
        <v>2333</v>
      </c>
      <c r="C626" s="113" t="s">
        <v>2334</v>
      </c>
      <c r="H626" s="109"/>
      <c r="J626" s="40"/>
      <c r="K626" s="40"/>
      <c r="L626" s="40"/>
      <c r="M626" s="40"/>
      <c r="N626" s="40"/>
      <c r="O626" s="40"/>
      <c r="P626" s="40"/>
      <c r="Q626" s="40"/>
      <c r="R626" s="40"/>
      <c r="S626" s="40"/>
      <c r="T626" s="41"/>
      <c r="U626" s="40"/>
      <c r="V626" s="40"/>
      <c r="W626" s="40"/>
      <c r="X626" s="40"/>
      <c r="Y626" s="40"/>
    </row>
    <row r="627" spans="2:25" s="82" customFormat="1">
      <c r="B627" s="112" t="s">
        <v>2335</v>
      </c>
      <c r="C627" s="113" t="s">
        <v>2336</v>
      </c>
      <c r="H627" s="109"/>
      <c r="J627" s="40"/>
      <c r="K627" s="40"/>
      <c r="L627" s="40"/>
      <c r="M627" s="40"/>
      <c r="N627" s="40"/>
      <c r="O627" s="40"/>
      <c r="P627" s="40"/>
      <c r="Q627" s="40"/>
      <c r="R627" s="40"/>
      <c r="S627" s="40"/>
      <c r="T627" s="41"/>
      <c r="U627" s="40"/>
      <c r="V627" s="40"/>
      <c r="W627" s="40"/>
      <c r="X627" s="40"/>
      <c r="Y627" s="40"/>
    </row>
    <row r="628" spans="2:25" s="82" customFormat="1">
      <c r="B628" s="112" t="s">
        <v>2337</v>
      </c>
      <c r="C628" s="113" t="s">
        <v>2338</v>
      </c>
      <c r="H628" s="109"/>
      <c r="J628" s="40"/>
      <c r="K628" s="40"/>
      <c r="L628" s="40"/>
      <c r="M628" s="40"/>
      <c r="N628" s="40"/>
      <c r="O628" s="40"/>
      <c r="P628" s="40"/>
      <c r="Q628" s="40"/>
      <c r="R628" s="40"/>
      <c r="S628" s="40"/>
      <c r="T628" s="41"/>
      <c r="U628" s="40"/>
      <c r="V628" s="40"/>
      <c r="W628" s="40"/>
      <c r="X628" s="40"/>
      <c r="Y628" s="40"/>
    </row>
    <row r="629" spans="2:25" s="82" customFormat="1">
      <c r="B629" s="112" t="s">
        <v>2339</v>
      </c>
      <c r="C629" s="113" t="s">
        <v>2340</v>
      </c>
      <c r="H629" s="109"/>
      <c r="J629" s="40"/>
      <c r="K629" s="40"/>
      <c r="L629" s="40"/>
      <c r="M629" s="40"/>
      <c r="N629" s="40"/>
      <c r="O629" s="40"/>
      <c r="P629" s="40"/>
      <c r="Q629" s="40"/>
      <c r="R629" s="40"/>
      <c r="S629" s="40"/>
      <c r="T629" s="41"/>
      <c r="U629" s="40"/>
      <c r="V629" s="40"/>
      <c r="W629" s="40"/>
      <c r="X629" s="40"/>
      <c r="Y629" s="40"/>
    </row>
    <row r="630" spans="2:25" s="82" customFormat="1">
      <c r="B630" s="112" t="s">
        <v>2341</v>
      </c>
      <c r="C630" s="113" t="s">
        <v>2342</v>
      </c>
      <c r="G630" s="109"/>
      <c r="I630" s="40"/>
      <c r="J630" s="40"/>
      <c r="K630" s="40"/>
      <c r="L630" s="40"/>
      <c r="M630" s="40"/>
      <c r="N630" s="40"/>
      <c r="O630" s="40"/>
      <c r="P630" s="40"/>
      <c r="Q630" s="40"/>
      <c r="R630" s="40"/>
      <c r="S630" s="41"/>
      <c r="T630" s="40"/>
      <c r="U630" s="40"/>
      <c r="V630" s="40"/>
      <c r="W630" s="40"/>
      <c r="X630" s="40"/>
    </row>
    <row r="631" spans="2:25" s="82" customFormat="1">
      <c r="B631" s="112" t="s">
        <v>2343</v>
      </c>
      <c r="C631" s="113" t="s">
        <v>2344</v>
      </c>
      <c r="G631" s="109"/>
      <c r="I631" s="40"/>
      <c r="J631" s="40"/>
      <c r="K631" s="40"/>
      <c r="L631" s="40"/>
      <c r="M631" s="40"/>
      <c r="N631" s="40"/>
      <c r="O631" s="40"/>
      <c r="P631" s="40"/>
      <c r="Q631" s="40"/>
      <c r="R631" s="40"/>
      <c r="S631" s="41"/>
      <c r="T631" s="40"/>
      <c r="U631" s="40"/>
      <c r="V631" s="40"/>
      <c r="W631" s="40"/>
      <c r="X631" s="40"/>
    </row>
    <row r="632" spans="2:25" s="82" customFormat="1">
      <c r="B632" s="112" t="s">
        <v>2345</v>
      </c>
      <c r="C632" s="113" t="s">
        <v>2346</v>
      </c>
      <c r="G632" s="109"/>
      <c r="I632" s="40"/>
      <c r="J632" s="40"/>
      <c r="K632" s="40"/>
      <c r="L632" s="40"/>
      <c r="M632" s="40"/>
      <c r="N632" s="40"/>
      <c r="O632" s="40"/>
      <c r="P632" s="40"/>
      <c r="Q632" s="40"/>
      <c r="R632" s="40"/>
      <c r="S632" s="41"/>
      <c r="T632" s="40"/>
      <c r="U632" s="40"/>
      <c r="V632" s="40"/>
      <c r="W632" s="40"/>
      <c r="X632" s="40"/>
    </row>
    <row r="633" spans="2:25" s="82" customFormat="1">
      <c r="G633" s="109"/>
      <c r="I633" s="40"/>
      <c r="J633" s="40"/>
      <c r="K633" s="40"/>
      <c r="L633" s="40"/>
      <c r="M633" s="40"/>
      <c r="N633" s="40"/>
      <c r="O633" s="40"/>
      <c r="P633" s="40"/>
      <c r="Q633" s="40"/>
      <c r="R633" s="40"/>
      <c r="S633" s="41"/>
      <c r="T633" s="40"/>
      <c r="U633" s="40"/>
      <c r="V633" s="40"/>
      <c r="W633" s="40"/>
      <c r="X633" s="40"/>
    </row>
    <row r="634" spans="2:25" s="82" customFormat="1">
      <c r="G634" s="109"/>
      <c r="I634" s="40"/>
      <c r="J634" s="40"/>
      <c r="K634" s="40"/>
      <c r="L634" s="40"/>
      <c r="M634" s="40"/>
      <c r="N634" s="40"/>
      <c r="O634" s="40"/>
      <c r="P634" s="40"/>
      <c r="Q634" s="40"/>
      <c r="R634" s="40"/>
      <c r="S634" s="41"/>
      <c r="T634" s="40"/>
      <c r="U634" s="40"/>
      <c r="V634" s="40"/>
      <c r="W634" s="40"/>
      <c r="X634" s="40"/>
    </row>
    <row r="635" spans="2:25" s="82" customFormat="1">
      <c r="G635" s="109"/>
      <c r="I635" s="40"/>
      <c r="J635" s="40"/>
      <c r="K635" s="40"/>
      <c r="L635" s="40"/>
      <c r="M635" s="40"/>
      <c r="N635" s="40"/>
      <c r="O635" s="40"/>
      <c r="P635" s="40"/>
      <c r="Q635" s="40"/>
      <c r="R635" s="40"/>
      <c r="S635" s="41"/>
      <c r="T635" s="40"/>
      <c r="U635" s="40"/>
      <c r="V635" s="40"/>
      <c r="W635" s="40"/>
      <c r="X635" s="40"/>
    </row>
    <row r="636" spans="2:25" s="82" customFormat="1">
      <c r="G636" s="109"/>
      <c r="I636" s="40"/>
      <c r="J636" s="40"/>
      <c r="K636" s="40"/>
      <c r="L636" s="40"/>
      <c r="M636" s="40"/>
      <c r="N636" s="40"/>
      <c r="O636" s="40"/>
      <c r="P636" s="40"/>
      <c r="Q636" s="40"/>
      <c r="R636" s="40"/>
      <c r="S636" s="41"/>
      <c r="T636" s="40"/>
      <c r="U636" s="40"/>
      <c r="V636" s="40"/>
      <c r="W636" s="40"/>
      <c r="X636" s="40"/>
    </row>
    <row r="637" spans="2:25" s="82" customFormat="1">
      <c r="G637" s="109"/>
      <c r="I637" s="40"/>
      <c r="J637" s="40"/>
      <c r="K637" s="40"/>
      <c r="L637" s="40"/>
      <c r="M637" s="40"/>
      <c r="N637" s="40"/>
      <c r="O637" s="40"/>
      <c r="P637" s="40"/>
      <c r="Q637" s="40"/>
      <c r="R637" s="40"/>
      <c r="S637" s="41"/>
      <c r="T637" s="40"/>
      <c r="U637" s="40"/>
      <c r="V637" s="40"/>
      <c r="W637" s="40"/>
      <c r="X637" s="40"/>
    </row>
    <row r="638" spans="2:25" s="82" customFormat="1">
      <c r="G638" s="109"/>
      <c r="I638" s="40"/>
      <c r="J638" s="40"/>
      <c r="K638" s="40"/>
      <c r="L638" s="40"/>
      <c r="M638" s="40"/>
      <c r="N638" s="40"/>
      <c r="O638" s="40"/>
      <c r="P638" s="40"/>
      <c r="Q638" s="40"/>
      <c r="R638" s="40"/>
      <c r="S638" s="41"/>
      <c r="T638" s="40"/>
      <c r="U638" s="40"/>
      <c r="V638" s="40"/>
      <c r="W638" s="40"/>
      <c r="X638" s="40"/>
    </row>
    <row r="639" spans="2:25" s="82" customFormat="1">
      <c r="G639" s="109"/>
      <c r="I639" s="40"/>
      <c r="J639" s="40"/>
      <c r="K639" s="40"/>
      <c r="L639" s="40"/>
      <c r="M639" s="40"/>
      <c r="N639" s="40"/>
      <c r="O639" s="40"/>
      <c r="P639" s="40"/>
      <c r="Q639" s="40"/>
      <c r="R639" s="40"/>
      <c r="S639" s="41"/>
      <c r="T639" s="40"/>
      <c r="U639" s="40"/>
      <c r="V639" s="40"/>
      <c r="W639" s="40"/>
      <c r="X639" s="40"/>
    </row>
    <row r="640" spans="2:25" s="82" customFormat="1">
      <c r="G640" s="109"/>
      <c r="I640" s="40"/>
      <c r="J640" s="40"/>
      <c r="K640" s="40"/>
      <c r="L640" s="40"/>
      <c r="M640" s="40"/>
      <c r="N640" s="40"/>
      <c r="O640" s="40"/>
      <c r="P640" s="40"/>
      <c r="Q640" s="40"/>
      <c r="R640" s="40"/>
      <c r="S640" s="41"/>
      <c r="T640" s="40"/>
      <c r="U640" s="40"/>
      <c r="V640" s="40"/>
      <c r="W640" s="40"/>
      <c r="X640" s="40"/>
    </row>
    <row r="641" spans="1:24" s="82" customFormat="1">
      <c r="G641" s="109"/>
      <c r="I641" s="40"/>
      <c r="J641" s="40"/>
      <c r="K641" s="40"/>
      <c r="L641" s="40"/>
      <c r="M641" s="40"/>
      <c r="N641" s="40"/>
      <c r="O641" s="40"/>
      <c r="P641" s="40"/>
      <c r="Q641" s="40"/>
      <c r="R641" s="40"/>
      <c r="S641" s="41"/>
      <c r="T641" s="40"/>
      <c r="U641" s="40"/>
      <c r="V641" s="40"/>
      <c r="W641" s="40"/>
      <c r="X641" s="40"/>
    </row>
    <row r="642" spans="1:24" s="82" customFormat="1">
      <c r="G642" s="109"/>
      <c r="I642" s="40"/>
      <c r="J642" s="40"/>
      <c r="K642" s="40"/>
      <c r="L642" s="40"/>
      <c r="M642" s="40"/>
      <c r="N642" s="40"/>
      <c r="O642" s="40"/>
      <c r="P642" s="40"/>
      <c r="Q642" s="40"/>
      <c r="R642" s="40"/>
      <c r="S642" s="41"/>
      <c r="T642" s="40"/>
      <c r="U642" s="40"/>
      <c r="V642" s="40"/>
      <c r="W642" s="40"/>
      <c r="X642" s="40"/>
    </row>
    <row r="643" spans="1:24" s="82" customFormat="1">
      <c r="C643" s="164"/>
      <c r="G643" s="109"/>
      <c r="I643" s="40"/>
      <c r="J643" s="40"/>
      <c r="K643" s="40"/>
      <c r="L643" s="40"/>
      <c r="M643" s="40"/>
      <c r="N643" s="40"/>
      <c r="O643" s="40"/>
      <c r="P643" s="40"/>
      <c r="Q643" s="40"/>
      <c r="R643" s="40"/>
      <c r="S643" s="41"/>
      <c r="T643" s="40"/>
      <c r="U643" s="40"/>
      <c r="V643" s="40"/>
      <c r="W643" s="40"/>
      <c r="X643" s="40"/>
    </row>
    <row r="644" spans="1:24" s="82" customFormat="1">
      <c r="C644" s="164"/>
      <c r="G644" s="109"/>
      <c r="I644" s="40"/>
      <c r="J644" s="40"/>
      <c r="K644" s="40"/>
      <c r="L644" s="40"/>
      <c r="M644" s="40"/>
      <c r="N644" s="40"/>
      <c r="O644" s="40"/>
      <c r="P644" s="40"/>
      <c r="Q644" s="40"/>
      <c r="R644" s="40"/>
      <c r="S644" s="41"/>
      <c r="T644" s="40"/>
      <c r="U644" s="40"/>
      <c r="V644" s="40"/>
      <c r="W644" s="40"/>
      <c r="X644" s="40"/>
    </row>
    <row r="645" spans="1:24" s="82" customFormat="1">
      <c r="A645" s="117" t="s">
        <v>2022</v>
      </c>
      <c r="B645" s="118"/>
      <c r="C645" s="164"/>
      <c r="G645" s="109"/>
      <c r="I645" s="40"/>
      <c r="J645" s="40"/>
      <c r="K645" s="40"/>
      <c r="L645" s="40"/>
      <c r="M645" s="40"/>
      <c r="N645" s="40"/>
      <c r="O645" s="40"/>
      <c r="P645" s="40"/>
      <c r="Q645" s="40"/>
      <c r="R645" s="40"/>
      <c r="S645" s="41"/>
      <c r="T645" s="40"/>
      <c r="U645" s="40"/>
      <c r="V645" s="40"/>
      <c r="W645" s="40"/>
      <c r="X645" s="40"/>
    </row>
    <row r="646" spans="1:24" s="82" customFormat="1">
      <c r="A646" s="117" t="s">
        <v>2023</v>
      </c>
      <c r="B646" s="118"/>
      <c r="C646" s="165"/>
      <c r="G646" s="109"/>
      <c r="I646" s="40"/>
      <c r="J646" s="40"/>
      <c r="K646" s="40"/>
      <c r="L646" s="40"/>
      <c r="M646" s="40"/>
      <c r="N646" s="40"/>
      <c r="O646" s="40"/>
      <c r="P646" s="40"/>
      <c r="Q646" s="40"/>
      <c r="R646" s="40"/>
      <c r="S646" s="41"/>
      <c r="T646" s="40"/>
      <c r="U646" s="40"/>
      <c r="V646" s="40"/>
      <c r="W646" s="40"/>
      <c r="X646" s="40"/>
    </row>
    <row r="647" spans="1:24" s="82" customFormat="1">
      <c r="A647" s="117" t="s">
        <v>184</v>
      </c>
      <c r="B647" s="118" t="s">
        <v>185</v>
      </c>
      <c r="C647" s="165"/>
      <c r="G647" s="109"/>
      <c r="I647" s="40"/>
      <c r="J647" s="40"/>
      <c r="K647" s="40"/>
      <c r="L647" s="40"/>
      <c r="M647" s="40"/>
      <c r="N647" s="40"/>
      <c r="O647" s="40"/>
      <c r="P647" s="40"/>
      <c r="Q647" s="40"/>
      <c r="R647" s="40"/>
      <c r="S647" s="41"/>
      <c r="T647" s="40"/>
      <c r="U647" s="40"/>
      <c r="V647" s="40"/>
      <c r="W647" s="40"/>
      <c r="X647" s="40"/>
    </row>
    <row r="648" spans="1:24" s="82" customFormat="1">
      <c r="A648" s="117" t="s">
        <v>2024</v>
      </c>
      <c r="B648" s="119" t="s">
        <v>1568</v>
      </c>
      <c r="C648" s="165"/>
      <c r="G648" s="109"/>
      <c r="I648" s="40"/>
      <c r="J648" s="40"/>
      <c r="K648" s="40"/>
      <c r="L648" s="40"/>
      <c r="M648" s="40"/>
      <c r="N648" s="40"/>
      <c r="O648" s="40"/>
      <c r="P648" s="40"/>
      <c r="Q648" s="40"/>
      <c r="R648" s="40"/>
      <c r="S648" s="41"/>
      <c r="T648" s="40"/>
      <c r="U648" s="40"/>
      <c r="V648" s="40"/>
      <c r="W648" s="40"/>
      <c r="X648" s="40"/>
    </row>
    <row r="649" spans="1:24" s="82" customFormat="1">
      <c r="A649" s="117" t="s">
        <v>2025</v>
      </c>
      <c r="B649" s="119" t="s">
        <v>1570</v>
      </c>
      <c r="C649" s="165"/>
      <c r="G649" s="109"/>
      <c r="I649" s="40"/>
      <c r="J649" s="40"/>
      <c r="K649" s="40"/>
      <c r="L649" s="40"/>
      <c r="M649" s="40"/>
      <c r="N649" s="40"/>
      <c r="O649" s="40"/>
      <c r="P649" s="40"/>
      <c r="Q649" s="40"/>
      <c r="R649" s="40"/>
      <c r="S649" s="41"/>
      <c r="T649" s="40"/>
      <c r="U649" s="40"/>
      <c r="V649" s="40"/>
      <c r="W649" s="40"/>
      <c r="X649" s="40"/>
    </row>
    <row r="650" spans="1:24" s="82" customFormat="1">
      <c r="A650" s="117" t="s">
        <v>2026</v>
      </c>
      <c r="B650" s="119" t="s">
        <v>1572</v>
      </c>
      <c r="C650" s="165"/>
      <c r="G650" s="109"/>
      <c r="I650" s="40"/>
      <c r="J650" s="40"/>
      <c r="K650" s="40"/>
      <c r="L650" s="40"/>
      <c r="M650" s="40"/>
      <c r="N650" s="40"/>
      <c r="O650" s="40"/>
      <c r="P650" s="40"/>
      <c r="Q650" s="40"/>
      <c r="R650" s="40"/>
      <c r="S650" s="41"/>
      <c r="T650" s="40"/>
      <c r="U650" s="40"/>
      <c r="V650" s="40"/>
      <c r="W650" s="40"/>
      <c r="X650" s="40"/>
    </row>
    <row r="651" spans="1:24" s="82" customFormat="1">
      <c r="A651" s="117" t="s">
        <v>2027</v>
      </c>
      <c r="B651" s="119" t="s">
        <v>2028</v>
      </c>
      <c r="C651" s="165"/>
      <c r="G651" s="109"/>
      <c r="I651" s="40"/>
      <c r="J651" s="40"/>
      <c r="K651" s="40"/>
      <c r="L651" s="40"/>
      <c r="M651" s="40"/>
      <c r="N651" s="40"/>
      <c r="O651" s="40"/>
      <c r="P651" s="40"/>
      <c r="Q651" s="40"/>
      <c r="R651" s="40"/>
      <c r="S651" s="41"/>
      <c r="T651" s="40"/>
      <c r="U651" s="40"/>
      <c r="V651" s="40"/>
      <c r="W651" s="40"/>
      <c r="X651" s="40"/>
    </row>
    <row r="652" spans="1:24" s="82" customFormat="1">
      <c r="A652" s="117" t="s">
        <v>2029</v>
      </c>
      <c r="B652" s="119" t="s">
        <v>2030</v>
      </c>
      <c r="G652" s="109"/>
      <c r="I652" s="40"/>
      <c r="J652" s="40"/>
      <c r="K652" s="40"/>
      <c r="L652" s="40"/>
      <c r="M652" s="40"/>
      <c r="N652" s="40"/>
      <c r="O652" s="40"/>
      <c r="P652" s="40"/>
      <c r="Q652" s="40"/>
      <c r="R652" s="40"/>
      <c r="S652" s="41"/>
      <c r="T652" s="40"/>
      <c r="U652" s="40"/>
      <c r="V652" s="40"/>
      <c r="W652" s="40"/>
      <c r="X652" s="40"/>
    </row>
    <row r="653" spans="1:24" s="82" customFormat="1">
      <c r="A653" s="117" t="s">
        <v>2031</v>
      </c>
      <c r="B653" s="119" t="s">
        <v>1566</v>
      </c>
      <c r="G653" s="109"/>
      <c r="I653" s="40"/>
      <c r="J653" s="40"/>
      <c r="K653" s="40"/>
      <c r="L653" s="40"/>
      <c r="M653" s="40"/>
      <c r="N653" s="40"/>
      <c r="O653" s="40"/>
      <c r="P653" s="40"/>
      <c r="Q653" s="40"/>
      <c r="R653" s="40"/>
      <c r="S653" s="41"/>
      <c r="T653" s="40"/>
      <c r="U653" s="40"/>
      <c r="V653" s="40"/>
      <c r="W653" s="40"/>
      <c r="X653" s="40"/>
    </row>
    <row r="654" spans="1:24" s="82" customFormat="1">
      <c r="G654" s="109"/>
      <c r="I654" s="40"/>
      <c r="J654" s="40"/>
      <c r="K654" s="40"/>
      <c r="L654" s="40"/>
      <c r="M654" s="40"/>
      <c r="N654" s="40"/>
      <c r="O654" s="40"/>
      <c r="P654" s="40"/>
      <c r="Q654" s="40"/>
      <c r="R654" s="40"/>
      <c r="S654" s="41"/>
      <c r="T654" s="40"/>
      <c r="U654" s="40"/>
      <c r="V654" s="40"/>
      <c r="W654" s="40"/>
      <c r="X654" s="40"/>
    </row>
    <row r="655" spans="1:24" s="82" customFormat="1">
      <c r="G655" s="109"/>
      <c r="I655" s="40"/>
      <c r="J655" s="40"/>
      <c r="K655" s="40"/>
      <c r="L655" s="40"/>
      <c r="M655" s="40"/>
      <c r="N655" s="40"/>
      <c r="O655" s="40"/>
      <c r="P655" s="40"/>
      <c r="Q655" s="40"/>
      <c r="R655" s="40"/>
      <c r="S655" s="41"/>
      <c r="T655" s="40"/>
      <c r="U655" s="40"/>
      <c r="V655" s="40"/>
      <c r="W655" s="40"/>
      <c r="X655" s="40"/>
    </row>
    <row r="656" spans="1:24" s="82" customFormat="1" ht="15.75" thickBot="1">
      <c r="G656" s="109"/>
      <c r="I656" s="40"/>
      <c r="J656" s="40"/>
      <c r="K656" s="40"/>
      <c r="L656" s="40"/>
      <c r="M656" s="40"/>
      <c r="N656" s="40"/>
      <c r="O656" s="40"/>
      <c r="P656" s="40"/>
      <c r="Q656" s="40"/>
      <c r="R656" s="40"/>
      <c r="S656" s="41"/>
      <c r="T656" s="40"/>
      <c r="U656" s="40"/>
      <c r="V656" s="40"/>
      <c r="W656" s="40"/>
      <c r="X656" s="40"/>
    </row>
    <row r="657" spans="1:24" s="82" customFormat="1">
      <c r="A657" s="120" t="s">
        <v>2032</v>
      </c>
      <c r="B657" s="121"/>
      <c r="C657" s="122"/>
      <c r="G657" s="109"/>
      <c r="I657" s="40"/>
      <c r="J657" s="40"/>
      <c r="K657" s="40"/>
      <c r="L657" s="40"/>
      <c r="M657" s="40"/>
      <c r="N657" s="40"/>
      <c r="O657" s="40"/>
      <c r="P657" s="40"/>
      <c r="Q657" s="40"/>
      <c r="R657" s="40"/>
      <c r="S657" s="41"/>
      <c r="T657" s="40"/>
      <c r="U657" s="40"/>
      <c r="V657" s="40"/>
      <c r="W657" s="40"/>
      <c r="X657" s="40"/>
    </row>
    <row r="658" spans="1:24" s="82" customFormat="1">
      <c r="A658" s="112" t="s">
        <v>2033</v>
      </c>
      <c r="B658" s="117"/>
      <c r="C658" s="123"/>
      <c r="G658" s="109"/>
      <c r="I658" s="40"/>
      <c r="J658" s="40"/>
      <c r="K658" s="40"/>
      <c r="L658" s="40"/>
      <c r="M658" s="40"/>
      <c r="N658" s="40"/>
      <c r="O658" s="40"/>
      <c r="P658" s="40"/>
      <c r="Q658" s="40"/>
      <c r="R658" s="40"/>
      <c r="S658" s="41"/>
      <c r="T658" s="40"/>
      <c r="U658" s="40"/>
      <c r="V658" s="40"/>
      <c r="W658" s="40"/>
      <c r="X658" s="40"/>
    </row>
    <row r="659" spans="1:24" s="82" customFormat="1">
      <c r="A659" s="112" t="s">
        <v>2034</v>
      </c>
      <c r="B659" s="117" t="s">
        <v>2035</v>
      </c>
      <c r="C659" s="123" t="s">
        <v>185</v>
      </c>
      <c r="G659" s="109"/>
      <c r="I659" s="40"/>
      <c r="J659" s="40"/>
      <c r="K659" s="40"/>
      <c r="L659" s="40"/>
      <c r="M659" s="40"/>
      <c r="N659" s="40"/>
      <c r="O659" s="40"/>
      <c r="P659" s="40"/>
      <c r="Q659" s="40"/>
      <c r="R659" s="40"/>
      <c r="S659" s="41"/>
      <c r="T659" s="40"/>
      <c r="U659" s="40"/>
      <c r="V659" s="40"/>
      <c r="W659" s="40"/>
      <c r="X659" s="40"/>
    </row>
    <row r="660" spans="1:24" s="82" customFormat="1">
      <c r="A660" s="112" t="s">
        <v>2036</v>
      </c>
      <c r="B660" s="117" t="s">
        <v>2037</v>
      </c>
      <c r="C660" s="113" t="s">
        <v>1567</v>
      </c>
      <c r="G660" s="109"/>
      <c r="I660" s="40"/>
      <c r="J660" s="40"/>
      <c r="K660" s="40"/>
      <c r="L660" s="40"/>
      <c r="M660" s="40"/>
      <c r="N660" s="40"/>
      <c r="O660" s="40"/>
      <c r="P660" s="40"/>
      <c r="Q660" s="40"/>
      <c r="R660" s="40"/>
      <c r="S660" s="41"/>
      <c r="T660" s="40"/>
      <c r="U660" s="40"/>
      <c r="V660" s="40"/>
      <c r="W660" s="40"/>
      <c r="X660" s="40"/>
    </row>
    <row r="661" spans="1:24" s="82" customFormat="1">
      <c r="A661" s="112" t="s">
        <v>2038</v>
      </c>
      <c r="B661" s="117" t="s">
        <v>2039</v>
      </c>
      <c r="C661" s="113" t="s">
        <v>1569</v>
      </c>
      <c r="G661" s="109"/>
      <c r="I661" s="40"/>
      <c r="J661" s="40"/>
      <c r="K661" s="40"/>
      <c r="L661" s="40"/>
      <c r="M661" s="40"/>
      <c r="N661" s="40"/>
      <c r="O661" s="40"/>
      <c r="P661" s="40"/>
      <c r="Q661" s="40"/>
      <c r="R661" s="40"/>
      <c r="S661" s="41"/>
      <c r="T661" s="40"/>
      <c r="U661" s="40"/>
      <c r="V661" s="40"/>
      <c r="W661" s="40"/>
      <c r="X661" s="40"/>
    </row>
    <row r="662" spans="1:24" s="82" customFormat="1">
      <c r="A662" s="112" t="s">
        <v>2038</v>
      </c>
      <c r="B662" s="117" t="s">
        <v>2040</v>
      </c>
      <c r="C662" s="113" t="s">
        <v>2041</v>
      </c>
      <c r="G662" s="109"/>
      <c r="I662" s="40"/>
      <c r="J662" s="40"/>
      <c r="K662" s="40"/>
      <c r="L662" s="40"/>
      <c r="M662" s="40"/>
      <c r="N662" s="40"/>
      <c r="O662" s="40"/>
      <c r="P662" s="40"/>
      <c r="Q662" s="40"/>
      <c r="R662" s="40"/>
      <c r="S662" s="41"/>
      <c r="T662" s="40"/>
      <c r="U662" s="40"/>
      <c r="V662" s="40"/>
      <c r="W662" s="40"/>
      <c r="X662" s="40"/>
    </row>
    <row r="663" spans="1:24" s="82" customFormat="1">
      <c r="A663" s="112" t="s">
        <v>2038</v>
      </c>
      <c r="B663" s="117" t="s">
        <v>2042</v>
      </c>
      <c r="C663" s="113" t="s">
        <v>2043</v>
      </c>
      <c r="G663" s="109"/>
      <c r="I663" s="40"/>
      <c r="J663" s="40"/>
      <c r="K663" s="40"/>
      <c r="L663" s="40"/>
      <c r="M663" s="40"/>
      <c r="N663" s="40"/>
      <c r="O663" s="40"/>
      <c r="P663" s="40"/>
      <c r="Q663" s="40"/>
      <c r="R663" s="40"/>
      <c r="S663" s="41"/>
      <c r="T663" s="40"/>
      <c r="U663" s="40"/>
      <c r="V663" s="40"/>
      <c r="W663" s="40"/>
      <c r="X663" s="40"/>
    </row>
    <row r="664" spans="1:24" s="82" customFormat="1">
      <c r="A664" s="112" t="s">
        <v>2038</v>
      </c>
      <c r="B664" s="117" t="s">
        <v>2044</v>
      </c>
      <c r="C664" s="113" t="s">
        <v>2045</v>
      </c>
      <c r="G664" s="109"/>
      <c r="I664" s="40"/>
      <c r="J664" s="40"/>
      <c r="K664" s="40"/>
      <c r="L664" s="40"/>
      <c r="M664" s="40"/>
      <c r="N664" s="40"/>
      <c r="O664" s="40"/>
      <c r="P664" s="40"/>
      <c r="Q664" s="40"/>
      <c r="R664" s="40"/>
      <c r="S664" s="41"/>
      <c r="T664" s="40"/>
      <c r="U664" s="40"/>
      <c r="V664" s="40"/>
      <c r="W664" s="40"/>
      <c r="X664" s="40"/>
    </row>
    <row r="665" spans="1:24" s="82" customFormat="1">
      <c r="A665" s="112" t="s">
        <v>2038</v>
      </c>
      <c r="B665" s="117" t="s">
        <v>2046</v>
      </c>
      <c r="C665" s="113" t="s">
        <v>2047</v>
      </c>
      <c r="G665" s="109"/>
      <c r="I665" s="40"/>
      <c r="J665" s="40"/>
      <c r="K665" s="40"/>
      <c r="L665" s="40"/>
      <c r="M665" s="40"/>
      <c r="N665" s="40"/>
      <c r="O665" s="40"/>
      <c r="P665" s="40"/>
      <c r="Q665" s="40"/>
      <c r="R665" s="40"/>
      <c r="S665" s="41"/>
      <c r="T665" s="40"/>
      <c r="U665" s="40"/>
      <c r="V665" s="40"/>
      <c r="W665" s="40"/>
      <c r="X665" s="40"/>
    </row>
    <row r="666" spans="1:24" s="82" customFormat="1">
      <c r="A666" s="112" t="s">
        <v>2048</v>
      </c>
      <c r="B666" s="117" t="s">
        <v>2049</v>
      </c>
      <c r="C666" s="113" t="s">
        <v>2050</v>
      </c>
      <c r="G666" s="109"/>
      <c r="I666" s="40"/>
      <c r="J666" s="40"/>
      <c r="K666" s="40"/>
      <c r="L666" s="40"/>
      <c r="M666" s="40"/>
      <c r="N666" s="40"/>
      <c r="O666" s="40"/>
      <c r="P666" s="40"/>
      <c r="Q666" s="40"/>
      <c r="R666" s="40"/>
      <c r="S666" s="41"/>
      <c r="T666" s="40"/>
      <c r="U666" s="40"/>
      <c r="V666" s="40"/>
      <c r="W666" s="40"/>
      <c r="X666" s="40"/>
    </row>
    <row r="667" spans="1:24" s="82" customFormat="1">
      <c r="A667" s="112" t="s">
        <v>2048</v>
      </c>
      <c r="B667" s="117" t="s">
        <v>2051</v>
      </c>
      <c r="C667" s="113" t="s">
        <v>2052</v>
      </c>
      <c r="G667" s="109"/>
      <c r="I667" s="40"/>
      <c r="J667" s="40"/>
      <c r="K667" s="40"/>
      <c r="L667" s="40"/>
      <c r="M667" s="40"/>
      <c r="N667" s="40"/>
      <c r="O667" s="40"/>
      <c r="P667" s="40"/>
      <c r="Q667" s="40"/>
      <c r="R667" s="40"/>
      <c r="S667" s="41"/>
      <c r="T667" s="40"/>
      <c r="U667" s="40"/>
      <c r="V667" s="40"/>
      <c r="W667" s="40"/>
      <c r="X667" s="40"/>
    </row>
    <row r="668" spans="1:24" s="82" customFormat="1">
      <c r="A668" s="157" t="s">
        <v>2048</v>
      </c>
      <c r="B668" s="158" t="s">
        <v>2046</v>
      </c>
      <c r="C668" s="159" t="s">
        <v>2420</v>
      </c>
      <c r="G668" s="109"/>
      <c r="I668" s="40"/>
      <c r="J668" s="40"/>
      <c r="K668" s="40"/>
      <c r="L668" s="40"/>
      <c r="M668" s="40"/>
      <c r="N668" s="40"/>
      <c r="O668" s="40"/>
      <c r="P668" s="40"/>
      <c r="Q668" s="40"/>
      <c r="R668" s="40"/>
      <c r="S668" s="41"/>
      <c r="T668" s="40"/>
      <c r="U668" s="40"/>
      <c r="V668" s="40"/>
      <c r="W668" s="40"/>
      <c r="X668" s="40"/>
    </row>
    <row r="669" spans="1:24" s="82" customFormat="1">
      <c r="A669" s="112" t="s">
        <v>2053</v>
      </c>
      <c r="B669" s="117" t="s">
        <v>2054</v>
      </c>
      <c r="C669" s="113" t="s">
        <v>2055</v>
      </c>
      <c r="G669" s="109"/>
      <c r="I669" s="40"/>
      <c r="J669" s="40"/>
      <c r="K669" s="40"/>
      <c r="L669" s="40"/>
      <c r="M669" s="40"/>
      <c r="N669" s="40"/>
      <c r="O669" s="40"/>
      <c r="P669" s="40"/>
      <c r="Q669" s="40"/>
      <c r="R669" s="40"/>
      <c r="S669" s="41"/>
      <c r="T669" s="40"/>
      <c r="U669" s="40"/>
      <c r="V669" s="40"/>
      <c r="W669" s="40"/>
      <c r="X669" s="40"/>
    </row>
    <row r="670" spans="1:24" s="82" customFormat="1">
      <c r="A670" s="112" t="s">
        <v>2053</v>
      </c>
      <c r="B670" s="117" t="s">
        <v>2056</v>
      </c>
      <c r="C670" s="113" t="s">
        <v>2057</v>
      </c>
      <c r="G670" s="109"/>
      <c r="I670" s="40"/>
      <c r="J670" s="40"/>
      <c r="K670" s="40"/>
      <c r="L670" s="40"/>
      <c r="M670" s="40"/>
      <c r="N670" s="40"/>
      <c r="O670" s="40"/>
      <c r="P670" s="40"/>
      <c r="Q670" s="40"/>
      <c r="R670" s="40"/>
      <c r="S670" s="41"/>
      <c r="T670" s="40"/>
      <c r="U670" s="40"/>
      <c r="V670" s="40"/>
      <c r="W670" s="40"/>
      <c r="X670" s="40"/>
    </row>
    <row r="671" spans="1:24" s="82" customFormat="1">
      <c r="A671" s="112" t="s">
        <v>2053</v>
      </c>
      <c r="B671" s="117" t="s">
        <v>2058</v>
      </c>
      <c r="C671" s="113" t="s">
        <v>2059</v>
      </c>
      <c r="G671" s="109"/>
      <c r="I671" s="40"/>
      <c r="J671" s="40"/>
      <c r="K671" s="40"/>
      <c r="L671" s="40"/>
      <c r="M671" s="40"/>
      <c r="N671" s="40"/>
      <c r="O671" s="40"/>
      <c r="P671" s="40"/>
      <c r="Q671" s="40"/>
      <c r="R671" s="40"/>
      <c r="S671" s="41"/>
      <c r="T671" s="40"/>
      <c r="U671" s="40"/>
      <c r="V671" s="40"/>
      <c r="W671" s="40"/>
      <c r="X671" s="40"/>
    </row>
    <row r="672" spans="1:24" s="82" customFormat="1">
      <c r="A672" s="112" t="s">
        <v>2053</v>
      </c>
      <c r="B672" s="117" t="s">
        <v>2060</v>
      </c>
      <c r="C672" s="113" t="s">
        <v>2061</v>
      </c>
      <c r="G672" s="109"/>
      <c r="I672" s="40"/>
      <c r="J672" s="40"/>
      <c r="K672" s="40"/>
      <c r="L672" s="40"/>
      <c r="M672" s="40"/>
      <c r="N672" s="40"/>
      <c r="O672" s="40"/>
      <c r="P672" s="40"/>
      <c r="Q672" s="40"/>
      <c r="R672" s="40"/>
      <c r="S672" s="41"/>
      <c r="T672" s="40"/>
      <c r="U672" s="40"/>
      <c r="V672" s="40"/>
      <c r="W672" s="40"/>
      <c r="X672" s="40"/>
    </row>
    <row r="673" spans="1:24" s="82" customFormat="1">
      <c r="A673" s="112" t="s">
        <v>2053</v>
      </c>
      <c r="B673" s="117" t="s">
        <v>2062</v>
      </c>
      <c r="C673" s="113" t="s">
        <v>2063</v>
      </c>
      <c r="G673" s="109"/>
      <c r="I673" s="40"/>
      <c r="J673" s="40"/>
      <c r="K673" s="40"/>
      <c r="L673" s="40"/>
      <c r="M673" s="40"/>
      <c r="N673" s="40"/>
      <c r="O673" s="40"/>
      <c r="P673" s="40"/>
      <c r="Q673" s="40"/>
      <c r="R673" s="40"/>
      <c r="S673" s="41"/>
      <c r="T673" s="40"/>
      <c r="U673" s="40"/>
      <c r="V673" s="40"/>
      <c r="W673" s="40"/>
      <c r="X673" s="40"/>
    </row>
    <row r="674" spans="1:24" s="82" customFormat="1">
      <c r="A674" s="112" t="s">
        <v>2053</v>
      </c>
      <c r="B674" s="117" t="s">
        <v>2046</v>
      </c>
      <c r="C674" s="113" t="s">
        <v>2064</v>
      </c>
      <c r="G674" s="109"/>
      <c r="I674" s="40"/>
      <c r="J674" s="40"/>
      <c r="K674" s="40"/>
      <c r="L674" s="40"/>
      <c r="M674" s="40"/>
      <c r="N674" s="40"/>
      <c r="O674" s="40"/>
      <c r="P674" s="40"/>
      <c r="Q674" s="40"/>
      <c r="R674" s="40"/>
      <c r="S674" s="41"/>
      <c r="T674" s="40"/>
      <c r="U674" s="40"/>
      <c r="V674" s="40"/>
      <c r="W674" s="40"/>
      <c r="X674" s="40"/>
    </row>
    <row r="675" spans="1:24" s="82" customFormat="1">
      <c r="A675" s="112" t="s">
        <v>2065</v>
      </c>
      <c r="B675" s="117" t="s">
        <v>2066</v>
      </c>
      <c r="C675" s="113" t="s">
        <v>2067</v>
      </c>
      <c r="G675" s="109"/>
      <c r="I675" s="40"/>
      <c r="J675" s="40"/>
      <c r="K675" s="40"/>
      <c r="L675" s="40"/>
      <c r="M675" s="40"/>
      <c r="N675" s="40"/>
      <c r="O675" s="40"/>
      <c r="P675" s="40"/>
      <c r="Q675" s="40"/>
      <c r="R675" s="40"/>
      <c r="S675" s="41"/>
      <c r="T675" s="40"/>
      <c r="U675" s="40"/>
      <c r="V675" s="40"/>
      <c r="W675" s="40"/>
      <c r="X675" s="40"/>
    </row>
    <row r="676" spans="1:24" s="82" customFormat="1">
      <c r="A676" s="112" t="s">
        <v>2065</v>
      </c>
      <c r="B676" s="117" t="s">
        <v>2068</v>
      </c>
      <c r="C676" s="113" t="s">
        <v>2069</v>
      </c>
      <c r="G676" s="109"/>
      <c r="I676" s="40"/>
      <c r="J676" s="40"/>
      <c r="K676" s="40"/>
      <c r="L676" s="40"/>
      <c r="M676" s="40"/>
      <c r="N676" s="40"/>
      <c r="O676" s="40"/>
      <c r="P676" s="40"/>
      <c r="Q676" s="40"/>
      <c r="R676" s="40"/>
      <c r="S676" s="41"/>
      <c r="T676" s="40"/>
      <c r="U676" s="40"/>
      <c r="V676" s="40"/>
      <c r="W676" s="40"/>
      <c r="X676" s="40"/>
    </row>
    <row r="677" spans="1:24" s="82" customFormat="1">
      <c r="A677" s="112" t="s">
        <v>2065</v>
      </c>
      <c r="B677" s="117" t="s">
        <v>2046</v>
      </c>
      <c r="C677" s="113" t="s">
        <v>2070</v>
      </c>
      <c r="G677" s="109"/>
      <c r="I677" s="40"/>
      <c r="J677" s="40"/>
      <c r="K677" s="40"/>
      <c r="L677" s="40"/>
      <c r="M677" s="40"/>
      <c r="N677" s="40"/>
      <c r="O677" s="40"/>
      <c r="P677" s="40"/>
      <c r="Q677" s="40"/>
      <c r="R677" s="40"/>
      <c r="S677" s="41"/>
      <c r="T677" s="40"/>
      <c r="U677" s="40"/>
      <c r="V677" s="40"/>
      <c r="W677" s="40"/>
      <c r="X677" s="40"/>
    </row>
    <row r="678" spans="1:24" s="82" customFormat="1">
      <c r="A678" s="112" t="s">
        <v>2071</v>
      </c>
      <c r="B678" s="117" t="s">
        <v>2072</v>
      </c>
      <c r="C678" s="113" t="s">
        <v>2073</v>
      </c>
      <c r="G678" s="109"/>
      <c r="I678" s="40"/>
      <c r="J678" s="40"/>
      <c r="K678" s="40"/>
      <c r="L678" s="40"/>
      <c r="M678" s="40"/>
      <c r="N678" s="40"/>
      <c r="O678" s="40"/>
      <c r="P678" s="40"/>
      <c r="Q678" s="40"/>
      <c r="R678" s="40"/>
      <c r="S678" s="41"/>
      <c r="T678" s="40"/>
      <c r="U678" s="40"/>
      <c r="V678" s="40"/>
      <c r="W678" s="40"/>
      <c r="X678" s="40"/>
    </row>
    <row r="679" spans="1:24" s="82" customFormat="1">
      <c r="A679" s="112" t="s">
        <v>2071</v>
      </c>
      <c r="B679" s="117" t="s">
        <v>2074</v>
      </c>
      <c r="C679" s="113" t="s">
        <v>2075</v>
      </c>
      <c r="G679" s="109"/>
      <c r="I679" s="40"/>
      <c r="J679" s="40"/>
      <c r="K679" s="40"/>
      <c r="L679" s="40"/>
      <c r="M679" s="40"/>
      <c r="N679" s="40"/>
      <c r="O679" s="40"/>
      <c r="P679" s="40"/>
      <c r="Q679" s="40"/>
      <c r="R679" s="40"/>
      <c r="S679" s="41"/>
      <c r="T679" s="40"/>
      <c r="U679" s="40"/>
      <c r="V679" s="40"/>
      <c r="W679" s="40"/>
      <c r="X679" s="40"/>
    </row>
    <row r="680" spans="1:24" s="82" customFormat="1">
      <c r="A680" s="112" t="s">
        <v>2071</v>
      </c>
      <c r="B680" s="117" t="s">
        <v>2076</v>
      </c>
      <c r="C680" s="113" t="s">
        <v>2077</v>
      </c>
      <c r="G680" s="109"/>
      <c r="I680" s="40"/>
      <c r="J680" s="40"/>
      <c r="K680" s="40"/>
      <c r="L680" s="40"/>
      <c r="M680" s="40"/>
      <c r="N680" s="40"/>
      <c r="O680" s="40"/>
      <c r="P680" s="40"/>
      <c r="Q680" s="40"/>
      <c r="R680" s="40"/>
      <c r="S680" s="41"/>
      <c r="T680" s="40"/>
      <c r="U680" s="40"/>
      <c r="V680" s="40"/>
      <c r="W680" s="40"/>
      <c r="X680" s="40"/>
    </row>
    <row r="681" spans="1:24" s="82" customFormat="1">
      <c r="A681" s="112" t="s">
        <v>2071</v>
      </c>
      <c r="B681" s="117" t="s">
        <v>2078</v>
      </c>
      <c r="C681" s="113" t="s">
        <v>2079</v>
      </c>
      <c r="G681" s="109"/>
      <c r="I681" s="40"/>
      <c r="J681" s="40"/>
      <c r="K681" s="40"/>
      <c r="L681" s="40"/>
      <c r="M681" s="40"/>
      <c r="N681" s="40"/>
      <c r="O681" s="40"/>
      <c r="P681" s="40"/>
      <c r="Q681" s="40"/>
      <c r="R681" s="40"/>
      <c r="S681" s="41"/>
      <c r="T681" s="40"/>
      <c r="U681" s="40"/>
      <c r="V681" s="40"/>
      <c r="W681" s="40"/>
      <c r="X681" s="40"/>
    </row>
    <row r="682" spans="1:24" s="82" customFormat="1">
      <c r="A682" s="112" t="s">
        <v>2071</v>
      </c>
      <c r="B682" s="117" t="s">
        <v>2080</v>
      </c>
      <c r="C682" s="113" t="s">
        <v>2081</v>
      </c>
      <c r="G682" s="109"/>
      <c r="I682" s="40"/>
      <c r="J682" s="40"/>
      <c r="K682" s="40"/>
      <c r="L682" s="40"/>
      <c r="M682" s="40"/>
      <c r="N682" s="40"/>
      <c r="O682" s="40"/>
      <c r="P682" s="40"/>
      <c r="Q682" s="40"/>
      <c r="R682" s="40"/>
      <c r="S682" s="41"/>
      <c r="T682" s="40"/>
      <c r="U682" s="40"/>
      <c r="V682" s="40"/>
      <c r="W682" s="40"/>
      <c r="X682" s="40"/>
    </row>
    <row r="683" spans="1:24" s="82" customFormat="1">
      <c r="A683" s="112" t="s">
        <v>2071</v>
      </c>
      <c r="B683" s="117" t="s">
        <v>2046</v>
      </c>
      <c r="C683" s="113" t="s">
        <v>2082</v>
      </c>
      <c r="G683" s="109"/>
      <c r="I683" s="40"/>
      <c r="J683" s="40"/>
      <c r="K683" s="40"/>
      <c r="L683" s="40"/>
      <c r="M683" s="40"/>
      <c r="N683" s="40"/>
      <c r="O683" s="40"/>
      <c r="P683" s="40"/>
      <c r="Q683" s="40"/>
      <c r="R683" s="40"/>
      <c r="S683" s="41"/>
      <c r="T683" s="40"/>
      <c r="U683" s="40"/>
      <c r="V683" s="40"/>
      <c r="W683" s="40"/>
      <c r="X683" s="40"/>
    </row>
    <row r="684" spans="1:24" s="82" customFormat="1">
      <c r="A684" s="112" t="s">
        <v>2083</v>
      </c>
      <c r="B684" s="117" t="s">
        <v>2084</v>
      </c>
      <c r="C684" s="113" t="s">
        <v>2085</v>
      </c>
      <c r="G684" s="109"/>
      <c r="I684" s="40"/>
      <c r="J684" s="40"/>
      <c r="K684" s="40"/>
      <c r="L684" s="40"/>
      <c r="M684" s="40"/>
      <c r="N684" s="40"/>
      <c r="O684" s="40"/>
      <c r="P684" s="40"/>
      <c r="Q684" s="40"/>
      <c r="R684" s="40"/>
      <c r="S684" s="41"/>
      <c r="T684" s="40"/>
      <c r="U684" s="40"/>
      <c r="V684" s="40"/>
      <c r="W684" s="40"/>
      <c r="X684" s="40"/>
    </row>
    <row r="685" spans="1:24" s="82" customFormat="1">
      <c r="A685" s="112" t="s">
        <v>2083</v>
      </c>
      <c r="B685" s="117" t="s">
        <v>2086</v>
      </c>
      <c r="C685" s="113" t="s">
        <v>2087</v>
      </c>
      <c r="G685" s="109"/>
      <c r="I685" s="40"/>
      <c r="J685" s="40"/>
      <c r="K685" s="40"/>
      <c r="L685" s="40"/>
      <c r="M685" s="40"/>
      <c r="N685" s="40"/>
      <c r="O685" s="40"/>
      <c r="P685" s="40"/>
      <c r="Q685" s="40"/>
      <c r="R685" s="40"/>
      <c r="S685" s="41"/>
      <c r="T685" s="40"/>
      <c r="U685" s="40"/>
      <c r="V685" s="40"/>
      <c r="W685" s="40"/>
      <c r="X685" s="40"/>
    </row>
    <row r="686" spans="1:24" s="82" customFormat="1">
      <c r="A686" s="112" t="s">
        <v>2083</v>
      </c>
      <c r="B686" s="117" t="s">
        <v>2088</v>
      </c>
      <c r="C686" s="113" t="s">
        <v>2089</v>
      </c>
      <c r="G686" s="109"/>
      <c r="I686" s="40"/>
      <c r="J686" s="40"/>
      <c r="K686" s="40"/>
      <c r="L686" s="40"/>
      <c r="M686" s="40"/>
      <c r="N686" s="40"/>
      <c r="O686" s="40"/>
      <c r="P686" s="40"/>
      <c r="Q686" s="40"/>
      <c r="R686" s="40"/>
      <c r="S686" s="41"/>
      <c r="T686" s="40"/>
      <c r="U686" s="40"/>
      <c r="V686" s="40"/>
      <c r="W686" s="40"/>
      <c r="X686" s="40"/>
    </row>
    <row r="687" spans="1:24" s="82" customFormat="1">
      <c r="A687" s="112" t="s">
        <v>2083</v>
      </c>
      <c r="B687" s="117" t="s">
        <v>2090</v>
      </c>
      <c r="C687" s="113" t="s">
        <v>2091</v>
      </c>
      <c r="G687" s="109"/>
      <c r="I687" s="40"/>
      <c r="J687" s="40"/>
      <c r="K687" s="40"/>
      <c r="L687" s="40"/>
      <c r="M687" s="40"/>
      <c r="N687" s="40"/>
      <c r="O687" s="40"/>
      <c r="P687" s="40"/>
      <c r="Q687" s="40"/>
      <c r="R687" s="40"/>
      <c r="S687" s="41"/>
      <c r="T687" s="40"/>
      <c r="U687" s="40"/>
      <c r="V687" s="40"/>
      <c r="W687" s="40"/>
      <c r="X687" s="40"/>
    </row>
    <row r="688" spans="1:24" s="82" customFormat="1">
      <c r="A688" s="112" t="s">
        <v>2083</v>
      </c>
      <c r="B688" s="117" t="s">
        <v>2092</v>
      </c>
      <c r="C688" s="113" t="s">
        <v>2093</v>
      </c>
      <c r="G688" s="109"/>
      <c r="I688" s="40"/>
      <c r="J688" s="40"/>
      <c r="K688" s="40"/>
      <c r="L688" s="40"/>
      <c r="M688" s="40"/>
      <c r="N688" s="40"/>
      <c r="O688" s="40"/>
      <c r="P688" s="40"/>
      <c r="Q688" s="40"/>
      <c r="R688" s="40"/>
      <c r="S688" s="41"/>
      <c r="T688" s="40"/>
      <c r="U688" s="40"/>
      <c r="V688" s="40"/>
      <c r="W688" s="40"/>
      <c r="X688" s="40"/>
    </row>
    <row r="689" spans="1:24" s="82" customFormat="1">
      <c r="A689" s="112" t="s">
        <v>2083</v>
      </c>
      <c r="B689" s="117" t="s">
        <v>2094</v>
      </c>
      <c r="C689" s="113" t="s">
        <v>2095</v>
      </c>
      <c r="G689" s="109"/>
      <c r="I689" s="40"/>
      <c r="J689" s="40"/>
      <c r="K689" s="40"/>
      <c r="L689" s="40"/>
      <c r="M689" s="40"/>
      <c r="N689" s="40"/>
      <c r="O689" s="40"/>
      <c r="P689" s="40"/>
      <c r="Q689" s="40"/>
      <c r="R689" s="40"/>
      <c r="S689" s="41"/>
      <c r="T689" s="40"/>
      <c r="U689" s="40"/>
      <c r="V689" s="40"/>
      <c r="W689" s="40"/>
      <c r="X689" s="40"/>
    </row>
    <row r="690" spans="1:24" s="82" customFormat="1">
      <c r="A690" s="112" t="s">
        <v>2083</v>
      </c>
      <c r="B690" s="117" t="s">
        <v>2096</v>
      </c>
      <c r="C690" s="113" t="s">
        <v>2097</v>
      </c>
      <c r="G690" s="109"/>
      <c r="I690" s="40"/>
      <c r="J690" s="40"/>
      <c r="K690" s="40"/>
      <c r="L690" s="40"/>
      <c r="M690" s="40"/>
      <c r="N690" s="40"/>
      <c r="O690" s="40"/>
      <c r="P690" s="40"/>
      <c r="Q690" s="40"/>
      <c r="R690" s="40"/>
      <c r="S690" s="41"/>
      <c r="T690" s="40"/>
      <c r="U690" s="40"/>
      <c r="V690" s="40"/>
      <c r="W690" s="40"/>
      <c r="X690" s="40"/>
    </row>
    <row r="691" spans="1:24" s="82" customFormat="1">
      <c r="A691" s="112" t="s">
        <v>2098</v>
      </c>
      <c r="B691" s="117" t="s">
        <v>2099</v>
      </c>
      <c r="C691" s="113" t="s">
        <v>2100</v>
      </c>
      <c r="G691" s="109"/>
      <c r="I691" s="40"/>
      <c r="J691" s="40"/>
      <c r="K691" s="40"/>
      <c r="L691" s="40"/>
      <c r="M691" s="40"/>
      <c r="N691" s="40"/>
      <c r="O691" s="40"/>
      <c r="P691" s="40"/>
      <c r="Q691" s="40"/>
      <c r="R691" s="40"/>
      <c r="S691" s="41"/>
      <c r="T691" s="40"/>
      <c r="U691" s="40"/>
      <c r="V691" s="40"/>
      <c r="W691" s="40"/>
      <c r="X691" s="40"/>
    </row>
    <row r="692" spans="1:24" s="82" customFormat="1">
      <c r="A692" s="112" t="s">
        <v>2098</v>
      </c>
      <c r="B692" s="117" t="s">
        <v>2101</v>
      </c>
      <c r="C692" s="113" t="s">
        <v>2102</v>
      </c>
      <c r="G692" s="109"/>
      <c r="I692" s="40"/>
      <c r="J692" s="40"/>
      <c r="K692" s="40"/>
      <c r="L692" s="40"/>
      <c r="M692" s="40"/>
      <c r="N692" s="40"/>
      <c r="O692" s="40"/>
      <c r="P692" s="40"/>
      <c r="Q692" s="40"/>
      <c r="R692" s="40"/>
      <c r="S692" s="41"/>
      <c r="T692" s="40"/>
      <c r="U692" s="40"/>
      <c r="V692" s="40"/>
      <c r="W692" s="40"/>
      <c r="X692" s="40"/>
    </row>
    <row r="693" spans="1:24" s="82" customFormat="1">
      <c r="A693" s="112" t="s">
        <v>2103</v>
      </c>
      <c r="B693" s="117" t="s">
        <v>2046</v>
      </c>
      <c r="C693" s="113" t="s">
        <v>2104</v>
      </c>
      <c r="G693" s="109"/>
      <c r="I693" s="40"/>
      <c r="J693" s="40"/>
      <c r="K693" s="40"/>
      <c r="L693" s="40"/>
      <c r="M693" s="40"/>
      <c r="N693" s="40"/>
      <c r="O693" s="40"/>
      <c r="P693" s="40"/>
      <c r="Q693" s="40"/>
      <c r="R693" s="40"/>
      <c r="S693" s="41"/>
      <c r="T693" s="40"/>
      <c r="U693" s="40"/>
      <c r="V693" s="40"/>
      <c r="W693" s="40"/>
      <c r="X693" s="40"/>
    </row>
    <row r="694" spans="1:24" s="82" customFormat="1">
      <c r="A694" s="112" t="s">
        <v>2105</v>
      </c>
      <c r="B694" s="117" t="s">
        <v>2046</v>
      </c>
      <c r="C694" s="113" t="s">
        <v>2106</v>
      </c>
      <c r="G694" s="109"/>
      <c r="I694" s="40"/>
      <c r="J694" s="40"/>
      <c r="K694" s="40"/>
      <c r="L694" s="40"/>
      <c r="M694" s="40"/>
      <c r="N694" s="40"/>
      <c r="O694" s="40"/>
      <c r="P694" s="40"/>
      <c r="Q694" s="40"/>
      <c r="R694" s="40"/>
      <c r="S694" s="41"/>
      <c r="T694" s="40"/>
      <c r="U694" s="40"/>
      <c r="V694" s="40"/>
      <c r="W694" s="40"/>
      <c r="X694" s="40"/>
    </row>
    <row r="695" spans="1:24" s="82" customFormat="1">
      <c r="A695" s="112" t="s">
        <v>2107</v>
      </c>
      <c r="B695" s="117" t="s">
        <v>2108</v>
      </c>
      <c r="C695" s="113" t="s">
        <v>2109</v>
      </c>
      <c r="G695" s="109"/>
      <c r="I695" s="40"/>
      <c r="J695" s="40"/>
      <c r="K695" s="40"/>
      <c r="L695" s="40"/>
      <c r="M695" s="40"/>
      <c r="N695" s="40"/>
      <c r="O695" s="40"/>
      <c r="P695" s="40"/>
      <c r="Q695" s="40"/>
      <c r="R695" s="40"/>
      <c r="S695" s="41"/>
      <c r="T695" s="40"/>
      <c r="U695" s="40"/>
      <c r="V695" s="40"/>
      <c r="W695" s="40"/>
      <c r="X695" s="40"/>
    </row>
    <row r="696" spans="1:24" s="82" customFormat="1">
      <c r="A696" s="112" t="s">
        <v>2107</v>
      </c>
      <c r="B696" s="117" t="s">
        <v>2110</v>
      </c>
      <c r="C696" s="113" t="s">
        <v>2111</v>
      </c>
      <c r="G696" s="109"/>
      <c r="I696" s="40"/>
      <c r="J696" s="40"/>
      <c r="K696" s="40"/>
      <c r="L696" s="40"/>
      <c r="M696" s="40"/>
      <c r="N696" s="40"/>
      <c r="O696" s="40"/>
      <c r="P696" s="40"/>
      <c r="Q696" s="40"/>
      <c r="R696" s="40"/>
      <c r="S696" s="41"/>
      <c r="T696" s="40"/>
      <c r="U696" s="40"/>
      <c r="V696" s="40"/>
      <c r="W696" s="40"/>
      <c r="X696" s="40"/>
    </row>
    <row r="697" spans="1:24" s="82" customFormat="1">
      <c r="A697" s="112" t="s">
        <v>2107</v>
      </c>
      <c r="B697" s="117" t="s">
        <v>2112</v>
      </c>
      <c r="C697" s="113" t="s">
        <v>2113</v>
      </c>
      <c r="G697" s="109"/>
      <c r="I697" s="40"/>
      <c r="J697" s="40"/>
      <c r="K697" s="40"/>
      <c r="L697" s="40"/>
      <c r="M697" s="40"/>
      <c r="N697" s="40"/>
      <c r="O697" s="40"/>
      <c r="P697" s="40"/>
      <c r="Q697" s="40"/>
      <c r="R697" s="40"/>
      <c r="S697" s="41"/>
      <c r="T697" s="40"/>
      <c r="U697" s="40"/>
      <c r="V697" s="40"/>
      <c r="W697" s="40"/>
      <c r="X697" s="40"/>
    </row>
    <row r="698" spans="1:24" s="82" customFormat="1">
      <c r="A698" s="112" t="s">
        <v>2107</v>
      </c>
      <c r="B698" s="117" t="s">
        <v>2114</v>
      </c>
      <c r="C698" s="113" t="s">
        <v>2115</v>
      </c>
      <c r="G698" s="109"/>
      <c r="I698" s="40"/>
      <c r="J698" s="40"/>
      <c r="K698" s="40"/>
      <c r="L698" s="40"/>
      <c r="M698" s="40"/>
      <c r="N698" s="40"/>
      <c r="O698" s="40"/>
      <c r="P698" s="40"/>
      <c r="Q698" s="40"/>
      <c r="R698" s="40"/>
      <c r="S698" s="41"/>
      <c r="T698" s="40"/>
      <c r="U698" s="40"/>
      <c r="V698" s="40"/>
      <c r="W698" s="40"/>
      <c r="X698" s="40"/>
    </row>
    <row r="699" spans="1:24" s="82" customFormat="1">
      <c r="A699" s="112" t="s">
        <v>2107</v>
      </c>
      <c r="B699" s="117" t="s">
        <v>2116</v>
      </c>
      <c r="C699" s="113" t="s">
        <v>2117</v>
      </c>
      <c r="G699" s="109"/>
      <c r="I699" s="40"/>
      <c r="J699" s="40"/>
      <c r="K699" s="40"/>
      <c r="L699" s="40"/>
      <c r="M699" s="40"/>
      <c r="N699" s="40"/>
      <c r="O699" s="40"/>
      <c r="P699" s="40"/>
      <c r="Q699" s="40"/>
      <c r="R699" s="40"/>
      <c r="S699" s="41"/>
      <c r="T699" s="40"/>
      <c r="U699" s="40"/>
      <c r="V699" s="40"/>
      <c r="W699" s="40"/>
      <c r="X699" s="40"/>
    </row>
    <row r="700" spans="1:24" s="82" customFormat="1">
      <c r="A700" s="112" t="s">
        <v>2107</v>
      </c>
      <c r="B700" s="117" t="s">
        <v>2118</v>
      </c>
      <c r="C700" s="113" t="s">
        <v>2119</v>
      </c>
      <c r="G700" s="109"/>
      <c r="I700" s="40"/>
      <c r="J700" s="40"/>
      <c r="K700" s="40"/>
      <c r="L700" s="40"/>
      <c r="M700" s="40"/>
      <c r="N700" s="40"/>
      <c r="O700" s="40"/>
      <c r="P700" s="40"/>
      <c r="Q700" s="40"/>
      <c r="R700" s="40"/>
      <c r="S700" s="41"/>
      <c r="T700" s="40"/>
      <c r="U700" s="40"/>
      <c r="V700" s="40"/>
      <c r="W700" s="40"/>
      <c r="X700" s="40"/>
    </row>
    <row r="701" spans="1:24" s="82" customFormat="1">
      <c r="A701" s="112" t="s">
        <v>2107</v>
      </c>
      <c r="B701" s="117" t="s">
        <v>2120</v>
      </c>
      <c r="C701" s="113" t="s">
        <v>2121</v>
      </c>
      <c r="G701" s="109"/>
      <c r="I701" s="40"/>
      <c r="J701" s="40"/>
      <c r="K701" s="40"/>
      <c r="L701" s="40"/>
      <c r="M701" s="40"/>
      <c r="N701" s="40"/>
      <c r="O701" s="40"/>
      <c r="P701" s="40"/>
      <c r="Q701" s="40"/>
      <c r="R701" s="40"/>
      <c r="S701" s="41"/>
      <c r="T701" s="40"/>
      <c r="U701" s="40"/>
      <c r="V701" s="40"/>
      <c r="W701" s="40"/>
      <c r="X701" s="40"/>
    </row>
    <row r="702" spans="1:24" s="82" customFormat="1">
      <c r="A702" s="112" t="s">
        <v>2107</v>
      </c>
      <c r="B702" s="117" t="s">
        <v>2122</v>
      </c>
      <c r="C702" s="113" t="s">
        <v>2123</v>
      </c>
      <c r="G702" s="109"/>
      <c r="I702" s="40"/>
      <c r="J702" s="40"/>
      <c r="K702" s="40"/>
      <c r="L702" s="40"/>
      <c r="M702" s="40"/>
      <c r="N702" s="40"/>
      <c r="O702" s="40"/>
      <c r="P702" s="40"/>
      <c r="Q702" s="40"/>
      <c r="R702" s="40"/>
      <c r="S702" s="41"/>
      <c r="T702" s="40"/>
      <c r="U702" s="40"/>
      <c r="V702" s="40"/>
      <c r="W702" s="40"/>
      <c r="X702" s="40"/>
    </row>
    <row r="703" spans="1:24" s="82" customFormat="1">
      <c r="A703" s="112" t="s">
        <v>2107</v>
      </c>
      <c r="B703" s="117" t="s">
        <v>2046</v>
      </c>
      <c r="C703" s="113" t="s">
        <v>2124</v>
      </c>
      <c r="G703" s="109"/>
      <c r="I703" s="40"/>
      <c r="J703" s="40"/>
      <c r="K703" s="40"/>
      <c r="L703" s="40"/>
      <c r="M703" s="40"/>
      <c r="N703" s="40"/>
      <c r="O703" s="40"/>
      <c r="P703" s="40"/>
      <c r="Q703" s="40"/>
      <c r="R703" s="40"/>
      <c r="S703" s="41"/>
      <c r="T703" s="40"/>
      <c r="U703" s="40"/>
      <c r="V703" s="40"/>
      <c r="W703" s="40"/>
      <c r="X703" s="40"/>
    </row>
    <row r="704" spans="1:24" s="82" customFormat="1">
      <c r="A704" s="112" t="s">
        <v>2125</v>
      </c>
      <c r="B704" s="117" t="s">
        <v>2126</v>
      </c>
      <c r="C704" s="113" t="s">
        <v>2127</v>
      </c>
      <c r="G704" s="109"/>
      <c r="I704" s="40"/>
      <c r="J704" s="40"/>
      <c r="K704" s="40"/>
      <c r="L704" s="40"/>
      <c r="M704" s="40"/>
      <c r="N704" s="40"/>
      <c r="O704" s="40"/>
      <c r="P704" s="40"/>
      <c r="Q704" s="40"/>
      <c r="R704" s="40"/>
      <c r="S704" s="41"/>
      <c r="T704" s="40"/>
      <c r="U704" s="40"/>
      <c r="V704" s="40"/>
      <c r="W704" s="40"/>
      <c r="X704" s="40"/>
    </row>
    <row r="705" spans="1:24" s="82" customFormat="1" ht="15.75" thickBot="1">
      <c r="A705" s="115" t="s">
        <v>2128</v>
      </c>
      <c r="B705" s="124" t="s">
        <v>2046</v>
      </c>
      <c r="C705" s="116" t="s">
        <v>2129</v>
      </c>
      <c r="G705" s="109"/>
      <c r="I705" s="40"/>
      <c r="J705" s="40"/>
      <c r="K705" s="40"/>
      <c r="L705" s="40"/>
      <c r="M705" s="40"/>
      <c r="N705" s="40"/>
      <c r="O705" s="40"/>
      <c r="P705" s="40"/>
      <c r="Q705" s="40"/>
      <c r="R705" s="40"/>
      <c r="S705" s="41"/>
      <c r="T705" s="40"/>
      <c r="U705" s="40"/>
      <c r="V705" s="40"/>
      <c r="W705" s="40"/>
      <c r="X705" s="40"/>
    </row>
    <row r="706" spans="1:24" s="82" customFormat="1">
      <c r="G706" s="109"/>
      <c r="I706" s="40"/>
      <c r="J706" s="40"/>
      <c r="K706" s="40"/>
      <c r="L706" s="40"/>
      <c r="M706" s="40"/>
      <c r="N706" s="40"/>
      <c r="O706" s="40"/>
      <c r="P706" s="40"/>
      <c r="Q706" s="40"/>
      <c r="R706" s="40"/>
      <c r="S706" s="41"/>
      <c r="T706" s="40"/>
      <c r="U706" s="40"/>
      <c r="V706" s="40"/>
      <c r="W706" s="40"/>
      <c r="X706" s="40"/>
    </row>
    <row r="707" spans="1:24" s="82" customFormat="1">
      <c r="G707" s="109"/>
      <c r="I707" s="40"/>
      <c r="J707" s="40"/>
      <c r="K707" s="40"/>
      <c r="L707" s="40"/>
      <c r="M707" s="40"/>
      <c r="N707" s="40"/>
      <c r="O707" s="40"/>
      <c r="P707" s="40"/>
      <c r="Q707" s="40"/>
      <c r="R707" s="40"/>
      <c r="S707" s="41"/>
      <c r="T707" s="40"/>
      <c r="U707" s="40"/>
      <c r="V707" s="40"/>
      <c r="W707" s="40"/>
      <c r="X707" s="40"/>
    </row>
    <row r="708" spans="1:24" s="82" customFormat="1">
      <c r="A708" s="82" t="s">
        <v>2130</v>
      </c>
      <c r="G708" s="109"/>
      <c r="I708" s="40"/>
      <c r="J708" s="40"/>
      <c r="K708" s="40"/>
      <c r="L708" s="40"/>
      <c r="M708" s="40"/>
      <c r="N708" s="40"/>
      <c r="O708" s="40"/>
      <c r="P708" s="40"/>
      <c r="Q708" s="40"/>
      <c r="R708" s="40"/>
      <c r="S708" s="41"/>
      <c r="T708" s="40"/>
      <c r="U708" s="40"/>
      <c r="V708" s="40"/>
      <c r="W708" s="40"/>
      <c r="X708" s="40"/>
    </row>
    <row r="709" spans="1:24" s="82" customFormat="1" ht="15.75" thickBot="1">
      <c r="A709" s="82" t="s">
        <v>2131</v>
      </c>
      <c r="G709" s="109"/>
      <c r="I709" s="40"/>
      <c r="J709" s="40"/>
      <c r="K709" s="40"/>
      <c r="L709" s="40"/>
      <c r="M709" s="40"/>
      <c r="N709" s="40"/>
      <c r="O709" s="40"/>
      <c r="P709" s="40"/>
      <c r="Q709" s="40"/>
      <c r="R709" s="40"/>
      <c r="S709" s="41"/>
      <c r="T709" s="40"/>
      <c r="U709" s="40"/>
      <c r="V709" s="40"/>
      <c r="W709" s="40"/>
      <c r="X709" s="40"/>
    </row>
    <row r="710" spans="1:24" s="82" customFormat="1">
      <c r="A710" s="120" t="s">
        <v>2034</v>
      </c>
      <c r="B710" s="121" t="s">
        <v>2035</v>
      </c>
      <c r="C710" s="122" t="s">
        <v>185</v>
      </c>
      <c r="G710" s="109"/>
      <c r="I710" s="40"/>
      <c r="J710" s="40"/>
      <c r="K710" s="40"/>
      <c r="L710" s="40"/>
      <c r="M710" s="40"/>
      <c r="N710" s="40"/>
      <c r="O710" s="40"/>
      <c r="P710" s="40"/>
      <c r="Q710" s="40"/>
      <c r="R710" s="40"/>
      <c r="S710" s="41"/>
      <c r="T710" s="40"/>
      <c r="U710" s="40"/>
      <c r="V710" s="40"/>
      <c r="W710" s="40"/>
      <c r="X710" s="40"/>
    </row>
    <row r="711" spans="1:24" s="82" customFormat="1">
      <c r="A711" s="112" t="s">
        <v>2036</v>
      </c>
      <c r="B711" s="117" t="s">
        <v>2132</v>
      </c>
      <c r="C711" s="125" t="s">
        <v>1567</v>
      </c>
      <c r="G711" s="109"/>
      <c r="I711" s="40"/>
      <c r="J711" s="40"/>
      <c r="K711" s="40"/>
      <c r="L711" s="40"/>
      <c r="M711" s="40"/>
      <c r="N711" s="40"/>
      <c r="O711" s="40"/>
      <c r="P711" s="40"/>
      <c r="Q711" s="40"/>
      <c r="R711" s="40"/>
      <c r="S711" s="41"/>
      <c r="T711" s="40"/>
      <c r="U711" s="40"/>
      <c r="V711" s="40"/>
      <c r="W711" s="40"/>
      <c r="X711" s="40"/>
    </row>
    <row r="712" spans="1:24" s="82" customFormat="1">
      <c r="A712" s="112" t="s">
        <v>2038</v>
      </c>
      <c r="B712" s="117" t="s">
        <v>2133</v>
      </c>
      <c r="C712" s="126" t="s">
        <v>1569</v>
      </c>
      <c r="G712" s="109"/>
      <c r="I712" s="40"/>
      <c r="J712" s="40"/>
      <c r="K712" s="40"/>
      <c r="L712" s="40"/>
      <c r="M712" s="40"/>
      <c r="N712" s="40"/>
      <c r="O712" s="40"/>
      <c r="P712" s="40"/>
      <c r="Q712" s="40"/>
      <c r="R712" s="40"/>
      <c r="S712" s="41"/>
      <c r="T712" s="40"/>
      <c r="U712" s="40"/>
      <c r="V712" s="40"/>
      <c r="W712" s="40"/>
      <c r="X712" s="40"/>
    </row>
    <row r="713" spans="1:24" s="82" customFormat="1">
      <c r="A713" s="112" t="s">
        <v>2038</v>
      </c>
      <c r="B713" s="117" t="s">
        <v>2134</v>
      </c>
      <c r="C713" s="126" t="s">
        <v>2041</v>
      </c>
      <c r="G713" s="109"/>
      <c r="I713" s="40"/>
      <c r="J713" s="40"/>
      <c r="K713" s="40"/>
      <c r="L713" s="40"/>
      <c r="M713" s="40"/>
      <c r="N713" s="40"/>
      <c r="O713" s="40"/>
      <c r="P713" s="40"/>
      <c r="Q713" s="40"/>
      <c r="R713" s="40"/>
      <c r="S713" s="41"/>
      <c r="T713" s="40"/>
      <c r="U713" s="40"/>
      <c r="V713" s="40"/>
      <c r="W713" s="40"/>
      <c r="X713" s="40"/>
    </row>
    <row r="714" spans="1:24" s="82" customFormat="1">
      <c r="A714" s="112" t="s">
        <v>2048</v>
      </c>
      <c r="B714" s="117" t="s">
        <v>2135</v>
      </c>
      <c r="C714" s="126" t="s">
        <v>2050</v>
      </c>
      <c r="G714" s="109"/>
      <c r="I714" s="40"/>
      <c r="J714" s="40"/>
      <c r="K714" s="40"/>
      <c r="L714" s="40"/>
      <c r="M714" s="40"/>
      <c r="N714" s="40"/>
      <c r="O714" s="40"/>
      <c r="P714" s="40"/>
      <c r="Q714" s="40"/>
      <c r="R714" s="40"/>
      <c r="S714" s="41"/>
      <c r="T714" s="40"/>
      <c r="U714" s="40"/>
      <c r="V714" s="40"/>
      <c r="W714" s="40"/>
      <c r="X714" s="40"/>
    </row>
    <row r="715" spans="1:24" s="82" customFormat="1">
      <c r="A715" s="112" t="s">
        <v>2053</v>
      </c>
      <c r="B715" s="117" t="s">
        <v>2136</v>
      </c>
      <c r="C715" s="126" t="s">
        <v>2055</v>
      </c>
      <c r="G715" s="109"/>
      <c r="I715" s="40"/>
      <c r="J715" s="40"/>
      <c r="K715" s="40"/>
      <c r="L715" s="40"/>
      <c r="M715" s="40"/>
      <c r="N715" s="40"/>
      <c r="O715" s="40"/>
      <c r="P715" s="40"/>
      <c r="Q715" s="40"/>
      <c r="R715" s="40"/>
      <c r="S715" s="41"/>
      <c r="T715" s="40"/>
      <c r="U715" s="40"/>
      <c r="V715" s="40"/>
      <c r="W715" s="40"/>
      <c r="X715" s="40"/>
    </row>
    <row r="716" spans="1:24" s="82" customFormat="1">
      <c r="A716" s="112" t="s">
        <v>2065</v>
      </c>
      <c r="B716" s="117" t="s">
        <v>2137</v>
      </c>
      <c r="C716" s="126" t="s">
        <v>2067</v>
      </c>
      <c r="G716" s="109"/>
      <c r="I716" s="40"/>
      <c r="J716" s="40"/>
      <c r="K716" s="40"/>
      <c r="L716" s="40"/>
      <c r="M716" s="40"/>
      <c r="N716" s="40"/>
      <c r="O716" s="40"/>
      <c r="P716" s="40"/>
      <c r="Q716" s="40"/>
      <c r="R716" s="40"/>
      <c r="S716" s="41"/>
      <c r="T716" s="40"/>
      <c r="U716" s="40"/>
      <c r="V716" s="40"/>
      <c r="W716" s="40"/>
      <c r="X716" s="40"/>
    </row>
    <row r="717" spans="1:24" s="82" customFormat="1">
      <c r="A717" s="112" t="s">
        <v>2071</v>
      </c>
      <c r="B717" s="117" t="s">
        <v>2138</v>
      </c>
      <c r="C717" s="126" t="s">
        <v>2073</v>
      </c>
      <c r="G717" s="109"/>
      <c r="I717" s="40"/>
      <c r="J717" s="40"/>
      <c r="K717" s="40"/>
      <c r="L717" s="40"/>
      <c r="M717" s="40"/>
      <c r="N717" s="40"/>
      <c r="O717" s="40"/>
      <c r="P717" s="40"/>
      <c r="Q717" s="40"/>
      <c r="R717" s="40"/>
      <c r="S717" s="41"/>
      <c r="T717" s="40"/>
      <c r="U717" s="40"/>
      <c r="V717" s="40"/>
      <c r="W717" s="40"/>
      <c r="X717" s="40"/>
    </row>
    <row r="718" spans="1:24" s="82" customFormat="1">
      <c r="A718" s="112" t="s">
        <v>2083</v>
      </c>
      <c r="B718" s="117" t="s">
        <v>2139</v>
      </c>
      <c r="C718" s="126" t="s">
        <v>2085</v>
      </c>
      <c r="G718" s="109"/>
      <c r="I718" s="40"/>
      <c r="J718" s="40"/>
      <c r="K718" s="40"/>
      <c r="L718" s="40"/>
      <c r="M718" s="40"/>
      <c r="N718" s="40"/>
      <c r="O718" s="40"/>
      <c r="P718" s="40"/>
      <c r="Q718" s="40"/>
      <c r="R718" s="40"/>
      <c r="S718" s="41"/>
      <c r="T718" s="40"/>
      <c r="U718" s="40"/>
      <c r="V718" s="40"/>
      <c r="W718" s="40"/>
      <c r="X718" s="40"/>
    </row>
    <row r="719" spans="1:24" s="82" customFormat="1">
      <c r="A719" s="112" t="s">
        <v>2083</v>
      </c>
      <c r="B719" s="117" t="s">
        <v>2140</v>
      </c>
      <c r="C719" s="126" t="s">
        <v>2087</v>
      </c>
      <c r="G719" s="109"/>
      <c r="I719" s="40"/>
      <c r="J719" s="40"/>
      <c r="K719" s="40"/>
      <c r="L719" s="40"/>
      <c r="M719" s="40"/>
      <c r="N719" s="40"/>
      <c r="O719" s="40"/>
      <c r="P719" s="40"/>
      <c r="Q719" s="40"/>
      <c r="R719" s="40"/>
      <c r="S719" s="41"/>
      <c r="T719" s="40"/>
      <c r="U719" s="40"/>
      <c r="V719" s="40"/>
      <c r="W719" s="40"/>
      <c r="X719" s="40"/>
    </row>
    <row r="720" spans="1:24" s="82" customFormat="1">
      <c r="A720" s="112" t="s">
        <v>2083</v>
      </c>
      <c r="B720" s="117" t="s">
        <v>2141</v>
      </c>
      <c r="C720" s="126" t="s">
        <v>2089</v>
      </c>
      <c r="G720" s="109"/>
      <c r="I720" s="40"/>
      <c r="J720" s="40"/>
      <c r="K720" s="40"/>
      <c r="L720" s="40"/>
      <c r="M720" s="40"/>
      <c r="N720" s="40"/>
      <c r="O720" s="40"/>
      <c r="P720" s="40"/>
      <c r="Q720" s="40"/>
      <c r="R720" s="40"/>
      <c r="S720" s="41"/>
      <c r="T720" s="40"/>
      <c r="U720" s="40"/>
      <c r="V720" s="40"/>
      <c r="W720" s="40"/>
      <c r="X720" s="40"/>
    </row>
    <row r="721" spans="1:24" s="82" customFormat="1">
      <c r="A721" s="112" t="s">
        <v>2083</v>
      </c>
      <c r="B721" s="117" t="s">
        <v>2142</v>
      </c>
      <c r="C721" s="126" t="s">
        <v>2091</v>
      </c>
      <c r="G721" s="109"/>
      <c r="I721" s="40"/>
      <c r="J721" s="40"/>
      <c r="K721" s="40"/>
      <c r="L721" s="40"/>
      <c r="M721" s="40"/>
      <c r="N721" s="40"/>
      <c r="O721" s="40"/>
      <c r="P721" s="40"/>
      <c r="Q721" s="40"/>
      <c r="R721" s="40"/>
      <c r="S721" s="41"/>
      <c r="T721" s="40"/>
      <c r="U721" s="40"/>
      <c r="V721" s="40"/>
      <c r="W721" s="40"/>
      <c r="X721" s="40"/>
    </row>
    <row r="722" spans="1:24" s="82" customFormat="1">
      <c r="A722" s="112" t="s">
        <v>2083</v>
      </c>
      <c r="B722" s="117" t="s">
        <v>2143</v>
      </c>
      <c r="C722" s="126" t="s">
        <v>2093</v>
      </c>
      <c r="G722" s="109"/>
      <c r="I722" s="40"/>
      <c r="J722" s="40"/>
      <c r="K722" s="40"/>
      <c r="L722" s="40"/>
      <c r="M722" s="40"/>
      <c r="N722" s="40"/>
      <c r="O722" s="40"/>
      <c r="P722" s="40"/>
      <c r="Q722" s="40"/>
      <c r="R722" s="40"/>
      <c r="S722" s="41"/>
      <c r="T722" s="40"/>
      <c r="U722" s="40"/>
      <c r="V722" s="40"/>
      <c r="W722" s="40"/>
      <c r="X722" s="40"/>
    </row>
    <row r="723" spans="1:24" s="82" customFormat="1">
      <c r="A723" s="112" t="s">
        <v>2083</v>
      </c>
      <c r="B723" s="117" t="s">
        <v>2144</v>
      </c>
      <c r="C723" s="126" t="s">
        <v>2095</v>
      </c>
      <c r="G723" s="109"/>
      <c r="I723" s="40"/>
      <c r="J723" s="40"/>
      <c r="K723" s="40"/>
      <c r="L723" s="40"/>
      <c r="M723" s="40"/>
      <c r="N723" s="40"/>
      <c r="O723" s="40"/>
      <c r="P723" s="40"/>
      <c r="Q723" s="40"/>
      <c r="R723" s="40"/>
      <c r="S723" s="41"/>
      <c r="T723" s="40"/>
      <c r="U723" s="40"/>
      <c r="V723" s="40"/>
      <c r="W723" s="40"/>
      <c r="X723" s="40"/>
    </row>
    <row r="724" spans="1:24" s="82" customFormat="1">
      <c r="A724" s="112" t="s">
        <v>2083</v>
      </c>
      <c r="B724" s="117" t="s">
        <v>2145</v>
      </c>
      <c r="C724" s="126" t="s">
        <v>2097</v>
      </c>
      <c r="G724" s="109"/>
      <c r="I724" s="40"/>
      <c r="J724" s="40"/>
      <c r="K724" s="40"/>
      <c r="L724" s="40"/>
      <c r="M724" s="40"/>
      <c r="N724" s="40"/>
      <c r="O724" s="40"/>
      <c r="P724" s="40"/>
      <c r="Q724" s="40"/>
      <c r="R724" s="40"/>
      <c r="S724" s="41"/>
      <c r="T724" s="40"/>
      <c r="U724" s="40"/>
      <c r="V724" s="40"/>
      <c r="W724" s="40"/>
      <c r="X724" s="40"/>
    </row>
    <row r="725" spans="1:24" s="82" customFormat="1">
      <c r="A725" s="112" t="s">
        <v>2083</v>
      </c>
      <c r="B725" s="117" t="s">
        <v>2146</v>
      </c>
      <c r="C725" s="126" t="s">
        <v>2147</v>
      </c>
      <c r="G725" s="109"/>
      <c r="I725" s="40"/>
      <c r="J725" s="40"/>
      <c r="K725" s="40"/>
      <c r="L725" s="40"/>
      <c r="M725" s="40"/>
      <c r="N725" s="40"/>
      <c r="O725" s="40"/>
      <c r="P725" s="40"/>
      <c r="Q725" s="40"/>
      <c r="R725" s="40"/>
      <c r="S725" s="41"/>
      <c r="T725" s="40"/>
      <c r="U725" s="40"/>
      <c r="V725" s="40"/>
      <c r="W725" s="40"/>
      <c r="X725" s="40"/>
    </row>
    <row r="726" spans="1:24" s="82" customFormat="1">
      <c r="A726" s="112" t="s">
        <v>2083</v>
      </c>
      <c r="B726" s="117" t="s">
        <v>2148</v>
      </c>
      <c r="C726" s="126" t="s">
        <v>2149</v>
      </c>
      <c r="G726" s="109"/>
      <c r="I726" s="40"/>
      <c r="J726" s="40"/>
      <c r="K726" s="40"/>
      <c r="L726" s="40"/>
      <c r="M726" s="40"/>
      <c r="N726" s="40"/>
      <c r="O726" s="40"/>
      <c r="P726" s="40"/>
      <c r="Q726" s="40"/>
      <c r="R726" s="40"/>
      <c r="S726" s="41"/>
      <c r="T726" s="40"/>
      <c r="U726" s="40"/>
      <c r="V726" s="40"/>
      <c r="W726" s="40"/>
      <c r="X726" s="40"/>
    </row>
    <row r="727" spans="1:24" s="82" customFormat="1">
      <c r="A727" s="112" t="s">
        <v>2083</v>
      </c>
      <c r="B727" s="117" t="s">
        <v>2150</v>
      </c>
      <c r="C727" s="126" t="s">
        <v>2151</v>
      </c>
      <c r="G727" s="109"/>
      <c r="I727" s="40"/>
      <c r="J727" s="40"/>
      <c r="K727" s="40"/>
      <c r="L727" s="40"/>
      <c r="M727" s="40"/>
      <c r="N727" s="40"/>
      <c r="O727" s="40"/>
      <c r="P727" s="40"/>
      <c r="Q727" s="40"/>
      <c r="R727" s="40"/>
      <c r="S727" s="41"/>
      <c r="T727" s="40"/>
      <c r="U727" s="40"/>
      <c r="V727" s="40"/>
      <c r="W727" s="40"/>
      <c r="X727" s="40"/>
    </row>
    <row r="728" spans="1:24" s="82" customFormat="1">
      <c r="A728" s="112" t="s">
        <v>2083</v>
      </c>
      <c r="B728" s="117" t="s">
        <v>2152</v>
      </c>
      <c r="C728" s="126" t="s">
        <v>2153</v>
      </c>
      <c r="G728" s="109"/>
      <c r="I728" s="40"/>
      <c r="J728" s="40"/>
      <c r="K728" s="40"/>
      <c r="L728" s="40"/>
      <c r="M728" s="40"/>
      <c r="N728" s="40"/>
      <c r="O728" s="40"/>
      <c r="P728" s="40"/>
      <c r="Q728" s="40"/>
      <c r="R728" s="40"/>
      <c r="S728" s="41"/>
      <c r="T728" s="40"/>
      <c r="U728" s="40"/>
      <c r="V728" s="40"/>
      <c r="W728" s="40"/>
      <c r="X728" s="40"/>
    </row>
    <row r="729" spans="1:24" s="82" customFormat="1">
      <c r="A729" s="112" t="s">
        <v>2083</v>
      </c>
      <c r="B729" s="117" t="s">
        <v>2154</v>
      </c>
      <c r="C729" s="126" t="s">
        <v>2155</v>
      </c>
      <c r="G729" s="109"/>
      <c r="I729" s="40"/>
      <c r="J729" s="40"/>
      <c r="K729" s="40"/>
      <c r="L729" s="40"/>
      <c r="M729" s="40"/>
      <c r="N729" s="40"/>
      <c r="O729" s="40"/>
      <c r="P729" s="40"/>
      <c r="Q729" s="40"/>
      <c r="R729" s="40"/>
      <c r="S729" s="41"/>
      <c r="T729" s="40"/>
      <c r="U729" s="40"/>
      <c r="V729" s="40"/>
      <c r="W729" s="40"/>
      <c r="X729" s="40"/>
    </row>
    <row r="730" spans="1:24" s="82" customFormat="1">
      <c r="A730" s="112" t="s">
        <v>2083</v>
      </c>
      <c r="B730" s="117" t="s">
        <v>2156</v>
      </c>
      <c r="C730" s="126" t="s">
        <v>2157</v>
      </c>
      <c r="G730" s="109"/>
      <c r="I730" s="40"/>
      <c r="J730" s="40"/>
      <c r="K730" s="40"/>
      <c r="L730" s="40"/>
      <c r="M730" s="40"/>
      <c r="N730" s="40"/>
      <c r="O730" s="40"/>
      <c r="P730" s="40"/>
      <c r="Q730" s="40"/>
      <c r="R730" s="40"/>
      <c r="S730" s="41"/>
      <c r="T730" s="40"/>
      <c r="U730" s="40"/>
      <c r="V730" s="40"/>
      <c r="W730" s="40"/>
      <c r="X730" s="40"/>
    </row>
    <row r="731" spans="1:24" s="82" customFormat="1">
      <c r="A731" s="112" t="s">
        <v>2083</v>
      </c>
      <c r="B731" s="117" t="s">
        <v>2158</v>
      </c>
      <c r="C731" s="126" t="s">
        <v>2159</v>
      </c>
      <c r="G731" s="109"/>
      <c r="I731" s="40"/>
      <c r="J731" s="40"/>
      <c r="K731" s="40"/>
      <c r="L731" s="40"/>
      <c r="M731" s="40"/>
      <c r="N731" s="40"/>
      <c r="O731" s="40"/>
      <c r="P731" s="40"/>
      <c r="Q731" s="40"/>
      <c r="R731" s="40"/>
      <c r="S731" s="41"/>
      <c r="T731" s="40"/>
      <c r="U731" s="40"/>
      <c r="V731" s="40"/>
      <c r="W731" s="40"/>
      <c r="X731" s="40"/>
    </row>
    <row r="732" spans="1:24" s="82" customFormat="1">
      <c r="A732" s="112" t="s">
        <v>2083</v>
      </c>
      <c r="B732" s="117" t="s">
        <v>2160</v>
      </c>
      <c r="C732" s="126" t="s">
        <v>2161</v>
      </c>
      <c r="G732" s="109"/>
      <c r="I732" s="40"/>
      <c r="J732" s="40"/>
      <c r="K732" s="40"/>
      <c r="L732" s="40"/>
      <c r="M732" s="40"/>
      <c r="N732" s="40"/>
      <c r="O732" s="40"/>
      <c r="P732" s="40"/>
      <c r="Q732" s="40"/>
      <c r="R732" s="40"/>
      <c r="S732" s="41"/>
      <c r="T732" s="40"/>
      <c r="U732" s="40"/>
      <c r="V732" s="40"/>
      <c r="W732" s="40"/>
      <c r="X732" s="40"/>
    </row>
    <row r="733" spans="1:24" s="82" customFormat="1">
      <c r="A733" s="112" t="s">
        <v>2083</v>
      </c>
      <c r="B733" s="117" t="s">
        <v>2162</v>
      </c>
      <c r="C733" s="126" t="s">
        <v>2163</v>
      </c>
      <c r="G733" s="109"/>
      <c r="I733" s="40"/>
      <c r="J733" s="40"/>
      <c r="K733" s="40"/>
      <c r="L733" s="40"/>
      <c r="M733" s="40"/>
      <c r="N733" s="40"/>
      <c r="O733" s="40"/>
      <c r="P733" s="40"/>
      <c r="Q733" s="40"/>
      <c r="R733" s="40"/>
      <c r="S733" s="41"/>
      <c r="T733" s="40"/>
      <c r="U733" s="40"/>
      <c r="V733" s="40"/>
      <c r="W733" s="40"/>
      <c r="X733" s="40"/>
    </row>
    <row r="734" spans="1:24" s="82" customFormat="1">
      <c r="A734" s="112" t="s">
        <v>2083</v>
      </c>
      <c r="B734" s="117" t="s">
        <v>2164</v>
      </c>
      <c r="C734" s="126" t="s">
        <v>2165</v>
      </c>
      <c r="G734" s="109"/>
      <c r="I734" s="40"/>
      <c r="J734" s="40"/>
      <c r="K734" s="40"/>
      <c r="L734" s="40"/>
      <c r="M734" s="40"/>
      <c r="N734" s="40"/>
      <c r="O734" s="40"/>
      <c r="P734" s="40"/>
      <c r="Q734" s="40"/>
      <c r="R734" s="40"/>
      <c r="S734" s="41"/>
      <c r="T734" s="40"/>
      <c r="U734" s="40"/>
      <c r="V734" s="40"/>
      <c r="W734" s="40"/>
      <c r="X734" s="40"/>
    </row>
    <row r="735" spans="1:24" s="82" customFormat="1">
      <c r="A735" s="112" t="s">
        <v>2083</v>
      </c>
      <c r="B735" s="117" t="s">
        <v>2166</v>
      </c>
      <c r="C735" s="126" t="s">
        <v>2167</v>
      </c>
      <c r="G735" s="109"/>
      <c r="I735" s="40"/>
      <c r="J735" s="40"/>
      <c r="K735" s="40"/>
      <c r="L735" s="40"/>
      <c r="M735" s="40"/>
      <c r="N735" s="40"/>
      <c r="O735" s="40"/>
      <c r="P735" s="40"/>
      <c r="Q735" s="40"/>
      <c r="R735" s="40"/>
      <c r="S735" s="41"/>
      <c r="T735" s="40"/>
      <c r="U735" s="40"/>
      <c r="V735" s="40"/>
      <c r="W735" s="40"/>
      <c r="X735" s="40"/>
    </row>
    <row r="736" spans="1:24" s="82" customFormat="1">
      <c r="A736" s="112" t="s">
        <v>2083</v>
      </c>
      <c r="B736" s="117" t="s">
        <v>2168</v>
      </c>
      <c r="C736" s="126" t="s">
        <v>2169</v>
      </c>
      <c r="G736" s="109"/>
      <c r="I736" s="40"/>
      <c r="J736" s="40"/>
      <c r="K736" s="40"/>
      <c r="L736" s="40"/>
      <c r="M736" s="40"/>
      <c r="N736" s="40"/>
      <c r="O736" s="40"/>
      <c r="P736" s="40"/>
      <c r="Q736" s="40"/>
      <c r="R736" s="40"/>
      <c r="S736" s="41"/>
      <c r="T736" s="40"/>
      <c r="U736" s="40"/>
      <c r="V736" s="40"/>
      <c r="W736" s="40"/>
      <c r="X736" s="40"/>
    </row>
    <row r="737" spans="1:24" s="82" customFormat="1">
      <c r="A737" s="112" t="s">
        <v>2083</v>
      </c>
      <c r="B737" s="117" t="s">
        <v>2170</v>
      </c>
      <c r="C737" s="126" t="s">
        <v>2171</v>
      </c>
      <c r="G737" s="109"/>
      <c r="I737" s="40"/>
      <c r="J737" s="40"/>
      <c r="K737" s="40"/>
      <c r="L737" s="40"/>
      <c r="M737" s="40"/>
      <c r="N737" s="40"/>
      <c r="O737" s="40"/>
      <c r="P737" s="40"/>
      <c r="Q737" s="40"/>
      <c r="R737" s="40"/>
      <c r="S737" s="41"/>
      <c r="T737" s="40"/>
      <c r="U737" s="40"/>
      <c r="V737" s="40"/>
      <c r="W737" s="40"/>
      <c r="X737" s="40"/>
    </row>
    <row r="738" spans="1:24" s="82" customFormat="1">
      <c r="A738" s="112" t="s">
        <v>2083</v>
      </c>
      <c r="B738" s="117" t="s">
        <v>2172</v>
      </c>
      <c r="C738" s="126" t="s">
        <v>2173</v>
      </c>
      <c r="G738" s="109"/>
      <c r="I738" s="40"/>
      <c r="J738" s="40"/>
      <c r="K738" s="40"/>
      <c r="L738" s="40"/>
      <c r="M738" s="40"/>
      <c r="N738" s="40"/>
      <c r="O738" s="40"/>
      <c r="P738" s="40"/>
      <c r="Q738" s="40"/>
      <c r="R738" s="40"/>
      <c r="S738" s="41"/>
      <c r="T738" s="40"/>
      <c r="U738" s="40"/>
      <c r="V738" s="40"/>
      <c r="W738" s="40"/>
      <c r="X738" s="40"/>
    </row>
    <row r="739" spans="1:24" s="82" customFormat="1">
      <c r="A739" s="112" t="s">
        <v>2083</v>
      </c>
      <c r="B739" s="117" t="s">
        <v>2174</v>
      </c>
      <c r="C739" s="126" t="s">
        <v>2175</v>
      </c>
      <c r="G739" s="109"/>
      <c r="I739" s="40"/>
      <c r="J739" s="40"/>
      <c r="K739" s="40"/>
      <c r="L739" s="40"/>
      <c r="M739" s="40"/>
      <c r="N739" s="40"/>
      <c r="O739" s="40"/>
      <c r="P739" s="40"/>
      <c r="Q739" s="40"/>
      <c r="R739" s="40"/>
      <c r="S739" s="41"/>
      <c r="T739" s="40"/>
      <c r="U739" s="40"/>
      <c r="V739" s="40"/>
      <c r="W739" s="40"/>
      <c r="X739" s="40"/>
    </row>
    <row r="740" spans="1:24" s="82" customFormat="1">
      <c r="A740" s="112" t="s">
        <v>2083</v>
      </c>
      <c r="B740" s="117" t="s">
        <v>2176</v>
      </c>
      <c r="C740" s="126" t="s">
        <v>2177</v>
      </c>
      <c r="G740" s="109"/>
      <c r="I740" s="40"/>
      <c r="J740" s="40"/>
      <c r="K740" s="40"/>
      <c r="L740" s="40"/>
      <c r="M740" s="40"/>
      <c r="N740" s="40"/>
      <c r="O740" s="40"/>
      <c r="P740" s="40"/>
      <c r="Q740" s="40"/>
      <c r="R740" s="40"/>
      <c r="S740" s="41"/>
      <c r="T740" s="40"/>
      <c r="U740" s="40"/>
      <c r="V740" s="40"/>
      <c r="W740" s="40"/>
      <c r="X740" s="40"/>
    </row>
    <row r="741" spans="1:24" s="82" customFormat="1">
      <c r="A741" s="112" t="s">
        <v>2083</v>
      </c>
      <c r="B741" s="117" t="s">
        <v>2178</v>
      </c>
      <c r="C741" s="126" t="s">
        <v>2179</v>
      </c>
      <c r="G741" s="109"/>
      <c r="I741" s="40"/>
      <c r="J741" s="40"/>
      <c r="K741" s="40"/>
      <c r="L741" s="40"/>
      <c r="M741" s="40"/>
      <c r="N741" s="40"/>
      <c r="O741" s="40"/>
      <c r="P741" s="40"/>
      <c r="Q741" s="40"/>
      <c r="R741" s="40"/>
      <c r="S741" s="41"/>
      <c r="T741" s="40"/>
      <c r="U741" s="40"/>
      <c r="V741" s="40"/>
      <c r="W741" s="40"/>
      <c r="X741" s="40"/>
    </row>
    <row r="742" spans="1:24" s="82" customFormat="1">
      <c r="A742" s="112" t="s">
        <v>2083</v>
      </c>
      <c r="B742" s="117" t="s">
        <v>2180</v>
      </c>
      <c r="C742" s="126" t="s">
        <v>2181</v>
      </c>
      <c r="G742" s="109"/>
      <c r="I742" s="40"/>
      <c r="J742" s="40"/>
      <c r="K742" s="40"/>
      <c r="L742" s="40"/>
      <c r="M742" s="40"/>
      <c r="N742" s="40"/>
      <c r="O742" s="40"/>
      <c r="P742" s="40"/>
      <c r="Q742" s="40"/>
      <c r="R742" s="40"/>
      <c r="S742" s="41"/>
      <c r="T742" s="40"/>
      <c r="U742" s="40"/>
      <c r="V742" s="40"/>
      <c r="W742" s="40"/>
      <c r="X742" s="40"/>
    </row>
    <row r="743" spans="1:24" s="82" customFormat="1">
      <c r="A743" s="112" t="s">
        <v>2083</v>
      </c>
      <c r="B743" s="117" t="s">
        <v>2182</v>
      </c>
      <c r="C743" s="126" t="s">
        <v>2183</v>
      </c>
      <c r="G743" s="109"/>
      <c r="I743" s="40"/>
      <c r="J743" s="40"/>
      <c r="K743" s="40"/>
      <c r="L743" s="40"/>
      <c r="M743" s="40"/>
      <c r="N743" s="40"/>
      <c r="O743" s="40"/>
      <c r="P743" s="40"/>
      <c r="Q743" s="40"/>
      <c r="R743" s="40"/>
      <c r="S743" s="41"/>
      <c r="T743" s="40"/>
      <c r="U743" s="40"/>
      <c r="V743" s="40"/>
      <c r="W743" s="40"/>
      <c r="X743" s="40"/>
    </row>
    <row r="744" spans="1:24" s="82" customFormat="1">
      <c r="A744" s="112" t="s">
        <v>2083</v>
      </c>
      <c r="B744" s="117" t="s">
        <v>2184</v>
      </c>
      <c r="C744" s="126" t="s">
        <v>2185</v>
      </c>
      <c r="G744" s="109"/>
      <c r="I744" s="40"/>
      <c r="J744" s="40"/>
      <c r="K744" s="40"/>
      <c r="L744" s="40"/>
      <c r="M744" s="40"/>
      <c r="N744" s="40"/>
      <c r="O744" s="40"/>
      <c r="P744" s="40"/>
      <c r="Q744" s="40"/>
      <c r="R744" s="40"/>
      <c r="S744" s="41"/>
      <c r="T744" s="40"/>
      <c r="U744" s="40"/>
      <c r="V744" s="40"/>
      <c r="W744" s="40"/>
      <c r="X744" s="40"/>
    </row>
    <row r="745" spans="1:24" s="82" customFormat="1">
      <c r="A745" s="112" t="s">
        <v>2083</v>
      </c>
      <c r="B745" s="117" t="s">
        <v>2186</v>
      </c>
      <c r="C745" s="126" t="s">
        <v>2187</v>
      </c>
      <c r="G745" s="109"/>
      <c r="I745" s="40"/>
      <c r="J745" s="40"/>
      <c r="K745" s="40"/>
      <c r="L745" s="40"/>
      <c r="M745" s="40"/>
      <c r="N745" s="40"/>
      <c r="O745" s="40"/>
      <c r="P745" s="40"/>
      <c r="Q745" s="40"/>
      <c r="R745" s="40"/>
      <c r="S745" s="41"/>
      <c r="T745" s="40"/>
      <c r="U745" s="40"/>
      <c r="V745" s="40"/>
      <c r="W745" s="40"/>
      <c r="X745" s="40"/>
    </row>
    <row r="746" spans="1:24" s="82" customFormat="1">
      <c r="A746" s="112" t="s">
        <v>2083</v>
      </c>
      <c r="B746" s="117" t="s">
        <v>2188</v>
      </c>
      <c r="C746" s="126" t="s">
        <v>2189</v>
      </c>
      <c r="G746" s="109"/>
      <c r="I746" s="40"/>
      <c r="J746" s="40"/>
      <c r="K746" s="40"/>
      <c r="L746" s="40"/>
      <c r="M746" s="40"/>
      <c r="N746" s="40"/>
      <c r="O746" s="40"/>
      <c r="P746" s="40"/>
      <c r="Q746" s="40"/>
      <c r="R746" s="40"/>
      <c r="S746" s="41"/>
      <c r="T746" s="40"/>
      <c r="U746" s="40"/>
      <c r="V746" s="40"/>
      <c r="W746" s="40"/>
      <c r="X746" s="40"/>
    </row>
    <row r="747" spans="1:24" s="82" customFormat="1">
      <c r="A747" s="112" t="s">
        <v>2083</v>
      </c>
      <c r="B747" s="117" t="s">
        <v>2190</v>
      </c>
      <c r="C747" s="126" t="s">
        <v>2191</v>
      </c>
      <c r="G747" s="109"/>
      <c r="I747" s="40"/>
      <c r="J747" s="40"/>
      <c r="K747" s="40"/>
      <c r="L747" s="40"/>
      <c r="M747" s="40"/>
      <c r="N747" s="40"/>
      <c r="O747" s="40"/>
      <c r="P747" s="40"/>
      <c r="Q747" s="40"/>
      <c r="R747" s="40"/>
      <c r="S747" s="41"/>
      <c r="T747" s="40"/>
      <c r="U747" s="40"/>
      <c r="V747" s="40"/>
      <c r="W747" s="40"/>
      <c r="X747" s="40"/>
    </row>
    <row r="748" spans="1:24" s="82" customFormat="1">
      <c r="A748" s="112" t="s">
        <v>2083</v>
      </c>
      <c r="B748" s="117" t="s">
        <v>2192</v>
      </c>
      <c r="C748" s="126" t="s">
        <v>2193</v>
      </c>
      <c r="G748" s="109"/>
      <c r="I748" s="40"/>
      <c r="J748" s="40"/>
      <c r="K748" s="40"/>
      <c r="L748" s="40"/>
      <c r="M748" s="40"/>
      <c r="N748" s="40"/>
      <c r="O748" s="40"/>
      <c r="P748" s="40"/>
      <c r="Q748" s="40"/>
      <c r="R748" s="40"/>
      <c r="S748" s="41"/>
      <c r="T748" s="40"/>
      <c r="U748" s="40"/>
      <c r="V748" s="40"/>
      <c r="W748" s="40"/>
      <c r="X748" s="40"/>
    </row>
    <row r="749" spans="1:24" s="82" customFormat="1">
      <c r="A749" s="112" t="s">
        <v>2083</v>
      </c>
      <c r="B749" s="117" t="s">
        <v>2194</v>
      </c>
      <c r="C749" s="126" t="s">
        <v>2195</v>
      </c>
      <c r="G749" s="109"/>
      <c r="I749" s="40"/>
      <c r="J749" s="40"/>
      <c r="K749" s="40"/>
      <c r="L749" s="40"/>
      <c r="M749" s="40"/>
      <c r="N749" s="40"/>
      <c r="O749" s="40"/>
      <c r="P749" s="40"/>
      <c r="Q749" s="40"/>
      <c r="R749" s="40"/>
      <c r="S749" s="41"/>
      <c r="T749" s="40"/>
      <c r="U749" s="40"/>
      <c r="V749" s="40"/>
      <c r="W749" s="40"/>
      <c r="X749" s="40"/>
    </row>
    <row r="750" spans="1:24" s="82" customFormat="1">
      <c r="A750" s="112" t="s">
        <v>2083</v>
      </c>
      <c r="B750" s="117" t="s">
        <v>2196</v>
      </c>
      <c r="C750" s="126" t="s">
        <v>2197</v>
      </c>
      <c r="G750" s="109"/>
      <c r="I750" s="40"/>
      <c r="J750" s="40"/>
      <c r="K750" s="40"/>
      <c r="L750" s="40"/>
      <c r="M750" s="40"/>
      <c r="N750" s="40"/>
      <c r="O750" s="40"/>
      <c r="P750" s="40"/>
      <c r="Q750" s="40"/>
      <c r="R750" s="40"/>
      <c r="S750" s="41"/>
      <c r="T750" s="40"/>
      <c r="U750" s="40"/>
      <c r="V750" s="40"/>
      <c r="W750" s="40"/>
      <c r="X750" s="40"/>
    </row>
    <row r="751" spans="1:24" s="82" customFormat="1">
      <c r="A751" s="112" t="s">
        <v>2083</v>
      </c>
      <c r="B751" s="117" t="s">
        <v>2198</v>
      </c>
      <c r="C751" s="126" t="s">
        <v>2199</v>
      </c>
      <c r="G751" s="109"/>
      <c r="I751" s="40"/>
      <c r="J751" s="40"/>
      <c r="K751" s="40"/>
      <c r="L751" s="40"/>
      <c r="M751" s="40"/>
      <c r="N751" s="40"/>
      <c r="O751" s="40"/>
      <c r="P751" s="40"/>
      <c r="Q751" s="40"/>
      <c r="R751" s="40"/>
      <c r="S751" s="41"/>
      <c r="T751" s="40"/>
      <c r="U751" s="40"/>
      <c r="V751" s="40"/>
      <c r="W751" s="40"/>
      <c r="X751" s="40"/>
    </row>
    <row r="752" spans="1:24" s="82" customFormat="1">
      <c r="A752" s="112" t="s">
        <v>2083</v>
      </c>
      <c r="B752" s="117" t="s">
        <v>2200</v>
      </c>
      <c r="C752" s="126" t="s">
        <v>2201</v>
      </c>
      <c r="G752" s="109"/>
      <c r="I752" s="40"/>
      <c r="J752" s="40"/>
      <c r="K752" s="40"/>
      <c r="L752" s="40"/>
      <c r="M752" s="40"/>
      <c r="N752" s="40"/>
      <c r="O752" s="40"/>
      <c r="P752" s="40"/>
      <c r="Q752" s="40"/>
      <c r="R752" s="40"/>
      <c r="S752" s="41"/>
      <c r="T752" s="40"/>
      <c r="U752" s="40"/>
      <c r="V752" s="40"/>
      <c r="W752" s="40"/>
      <c r="X752" s="40"/>
    </row>
    <row r="753" spans="1:24" s="82" customFormat="1">
      <c r="A753" s="112" t="s">
        <v>2083</v>
      </c>
      <c r="B753" s="117" t="s">
        <v>2202</v>
      </c>
      <c r="C753" s="126" t="s">
        <v>2203</v>
      </c>
      <c r="G753" s="109"/>
      <c r="I753" s="40"/>
      <c r="J753" s="40"/>
      <c r="K753" s="40"/>
      <c r="L753" s="40"/>
      <c r="M753" s="40"/>
      <c r="N753" s="40"/>
      <c r="O753" s="40"/>
      <c r="P753" s="40"/>
      <c r="Q753" s="40"/>
      <c r="R753" s="40"/>
      <c r="S753" s="41"/>
      <c r="T753" s="40"/>
      <c r="U753" s="40"/>
      <c r="V753" s="40"/>
      <c r="W753" s="40"/>
      <c r="X753" s="40"/>
    </row>
    <row r="754" spans="1:24" s="82" customFormat="1">
      <c r="A754" s="112" t="s">
        <v>2083</v>
      </c>
      <c r="B754" s="117" t="s">
        <v>2204</v>
      </c>
      <c r="C754" s="126" t="s">
        <v>2205</v>
      </c>
      <c r="G754" s="109"/>
      <c r="I754" s="40"/>
      <c r="J754" s="40"/>
      <c r="K754" s="40"/>
      <c r="L754" s="40"/>
      <c r="M754" s="40"/>
      <c r="N754" s="40"/>
      <c r="O754" s="40"/>
      <c r="P754" s="40"/>
      <c r="Q754" s="40"/>
      <c r="R754" s="40"/>
      <c r="S754" s="41"/>
      <c r="T754" s="40"/>
      <c r="U754" s="40"/>
      <c r="V754" s="40"/>
      <c r="W754" s="40"/>
      <c r="X754" s="40"/>
    </row>
    <row r="755" spans="1:24" s="82" customFormat="1">
      <c r="A755" s="112" t="s">
        <v>2083</v>
      </c>
      <c r="B755" s="117" t="s">
        <v>2206</v>
      </c>
      <c r="C755" s="126" t="s">
        <v>2207</v>
      </c>
      <c r="G755" s="109"/>
      <c r="I755" s="40"/>
      <c r="J755" s="40"/>
      <c r="K755" s="40"/>
      <c r="L755" s="40"/>
      <c r="M755" s="40"/>
      <c r="N755" s="40"/>
      <c r="O755" s="40"/>
      <c r="P755" s="40"/>
      <c r="Q755" s="40"/>
      <c r="R755" s="40"/>
      <c r="S755" s="41"/>
      <c r="T755" s="40"/>
      <c r="U755" s="40"/>
      <c r="V755" s="40"/>
      <c r="W755" s="40"/>
      <c r="X755" s="40"/>
    </row>
    <row r="756" spans="1:24" s="82" customFormat="1">
      <c r="A756" s="112" t="s">
        <v>2083</v>
      </c>
      <c r="B756" s="117" t="s">
        <v>2208</v>
      </c>
      <c r="C756" s="126" t="s">
        <v>2209</v>
      </c>
      <c r="G756" s="109"/>
      <c r="I756" s="40"/>
      <c r="J756" s="40"/>
      <c r="K756" s="40"/>
      <c r="L756" s="40"/>
      <c r="M756" s="40"/>
      <c r="N756" s="40"/>
      <c r="O756" s="40"/>
      <c r="P756" s="40"/>
      <c r="Q756" s="40"/>
      <c r="R756" s="40"/>
      <c r="S756" s="41"/>
      <c r="T756" s="40"/>
      <c r="U756" s="40"/>
      <c r="V756" s="40"/>
      <c r="W756" s="40"/>
      <c r="X756" s="40"/>
    </row>
    <row r="757" spans="1:24" s="82" customFormat="1">
      <c r="A757" s="112" t="s">
        <v>2083</v>
      </c>
      <c r="B757" s="117" t="s">
        <v>2210</v>
      </c>
      <c r="C757" s="126" t="s">
        <v>2211</v>
      </c>
      <c r="G757" s="109"/>
      <c r="I757" s="40"/>
      <c r="J757" s="40"/>
      <c r="K757" s="40"/>
      <c r="L757" s="40"/>
      <c r="M757" s="40"/>
      <c r="N757" s="40"/>
      <c r="O757" s="40"/>
      <c r="P757" s="40"/>
      <c r="Q757" s="40"/>
      <c r="R757" s="40"/>
      <c r="S757" s="41"/>
      <c r="T757" s="40"/>
      <c r="U757" s="40"/>
      <c r="V757" s="40"/>
      <c r="W757" s="40"/>
      <c r="X757" s="40"/>
    </row>
    <row r="758" spans="1:24" s="82" customFormat="1">
      <c r="A758" s="112" t="s">
        <v>2083</v>
      </c>
      <c r="B758" s="117" t="s">
        <v>2212</v>
      </c>
      <c r="C758" s="126" t="s">
        <v>2213</v>
      </c>
      <c r="G758" s="109"/>
      <c r="I758" s="40"/>
      <c r="J758" s="40"/>
      <c r="K758" s="40"/>
      <c r="L758" s="40"/>
      <c r="M758" s="40"/>
      <c r="N758" s="40"/>
      <c r="O758" s="40"/>
      <c r="P758" s="40"/>
      <c r="Q758" s="40"/>
      <c r="R758" s="40"/>
      <c r="S758" s="41"/>
      <c r="T758" s="40"/>
      <c r="U758" s="40"/>
      <c r="V758" s="40"/>
      <c r="W758" s="40"/>
      <c r="X758" s="40"/>
    </row>
    <row r="759" spans="1:24" s="82" customFormat="1">
      <c r="A759" s="112" t="s">
        <v>2083</v>
      </c>
      <c r="B759" s="117" t="s">
        <v>2214</v>
      </c>
      <c r="C759" s="126" t="s">
        <v>2215</v>
      </c>
      <c r="G759" s="109"/>
      <c r="I759" s="40"/>
      <c r="J759" s="40"/>
      <c r="K759" s="40"/>
      <c r="L759" s="40"/>
      <c r="M759" s="40"/>
      <c r="N759" s="40"/>
      <c r="O759" s="40"/>
      <c r="P759" s="40"/>
      <c r="Q759" s="40"/>
      <c r="R759" s="40"/>
      <c r="S759" s="41"/>
      <c r="T759" s="40"/>
      <c r="U759" s="40"/>
      <c r="V759" s="40"/>
      <c r="W759" s="40"/>
      <c r="X759" s="40"/>
    </row>
    <row r="760" spans="1:24" s="82" customFormat="1">
      <c r="A760" s="112" t="s">
        <v>2083</v>
      </c>
      <c r="B760" s="117" t="s">
        <v>2216</v>
      </c>
      <c r="C760" s="126" t="s">
        <v>2217</v>
      </c>
      <c r="G760" s="109"/>
      <c r="I760" s="40"/>
      <c r="J760" s="40"/>
      <c r="K760" s="40"/>
      <c r="L760" s="40"/>
      <c r="M760" s="40"/>
      <c r="N760" s="40"/>
      <c r="O760" s="40"/>
      <c r="P760" s="40"/>
      <c r="Q760" s="40"/>
      <c r="R760" s="40"/>
      <c r="S760" s="41"/>
      <c r="T760" s="40"/>
      <c r="U760" s="40"/>
      <c r="V760" s="40"/>
      <c r="W760" s="40"/>
      <c r="X760" s="40"/>
    </row>
    <row r="761" spans="1:24" s="82" customFormat="1">
      <c r="A761" s="112" t="s">
        <v>2083</v>
      </c>
      <c r="B761" s="117" t="s">
        <v>2218</v>
      </c>
      <c r="C761" s="126" t="s">
        <v>2219</v>
      </c>
      <c r="G761" s="109"/>
      <c r="I761" s="40"/>
      <c r="J761" s="40"/>
      <c r="K761" s="40"/>
      <c r="L761" s="40"/>
      <c r="M761" s="40"/>
      <c r="N761" s="40"/>
      <c r="O761" s="40"/>
      <c r="P761" s="40"/>
      <c r="Q761" s="40"/>
      <c r="R761" s="40"/>
      <c r="S761" s="41"/>
      <c r="T761" s="40"/>
      <c r="U761" s="40"/>
      <c r="V761" s="40"/>
      <c r="W761" s="40"/>
      <c r="X761" s="40"/>
    </row>
    <row r="762" spans="1:24" s="82" customFormat="1">
      <c r="A762" s="112" t="s">
        <v>2083</v>
      </c>
      <c r="B762" s="117" t="s">
        <v>2220</v>
      </c>
      <c r="C762" s="126" t="s">
        <v>2221</v>
      </c>
      <c r="G762" s="109"/>
      <c r="I762" s="40"/>
      <c r="J762" s="40"/>
      <c r="K762" s="40"/>
      <c r="L762" s="40"/>
      <c r="M762" s="40"/>
      <c r="N762" s="40"/>
      <c r="O762" s="40"/>
      <c r="P762" s="40"/>
      <c r="Q762" s="40"/>
      <c r="R762" s="40"/>
      <c r="S762" s="41"/>
      <c r="T762" s="40"/>
      <c r="U762" s="40"/>
      <c r="V762" s="40"/>
      <c r="W762" s="40"/>
      <c r="X762" s="40"/>
    </row>
    <row r="763" spans="1:24" s="82" customFormat="1">
      <c r="A763" s="112" t="s">
        <v>2083</v>
      </c>
      <c r="B763" s="117" t="s">
        <v>2222</v>
      </c>
      <c r="C763" s="126" t="s">
        <v>2223</v>
      </c>
      <c r="G763" s="109"/>
      <c r="I763" s="40"/>
      <c r="J763" s="40"/>
      <c r="K763" s="40"/>
      <c r="L763" s="40"/>
      <c r="M763" s="40"/>
      <c r="N763" s="40"/>
      <c r="O763" s="40"/>
      <c r="P763" s="40"/>
      <c r="Q763" s="40"/>
      <c r="R763" s="40"/>
      <c r="S763" s="41"/>
      <c r="T763" s="40"/>
      <c r="U763" s="40"/>
      <c r="V763" s="40"/>
      <c r="W763" s="40"/>
      <c r="X763" s="40"/>
    </row>
    <row r="764" spans="1:24" s="82" customFormat="1">
      <c r="A764" s="112" t="s">
        <v>2083</v>
      </c>
      <c r="B764" s="117" t="s">
        <v>2224</v>
      </c>
      <c r="C764" s="126" t="s">
        <v>2225</v>
      </c>
      <c r="G764" s="109"/>
      <c r="I764" s="40"/>
      <c r="J764" s="40"/>
      <c r="K764" s="40"/>
      <c r="L764" s="40"/>
      <c r="M764" s="40"/>
      <c r="N764" s="40"/>
      <c r="O764" s="40"/>
      <c r="P764" s="40"/>
      <c r="Q764" s="40"/>
      <c r="R764" s="40"/>
      <c r="S764" s="41"/>
      <c r="T764" s="40"/>
      <c r="U764" s="40"/>
      <c r="V764" s="40"/>
      <c r="W764" s="40"/>
      <c r="X764" s="40"/>
    </row>
    <row r="765" spans="1:24" s="82" customFormat="1">
      <c r="A765" s="112" t="s">
        <v>2083</v>
      </c>
      <c r="B765" s="117" t="s">
        <v>2226</v>
      </c>
      <c r="C765" s="126" t="s">
        <v>2227</v>
      </c>
      <c r="G765" s="109"/>
      <c r="I765" s="40"/>
      <c r="J765" s="40"/>
      <c r="K765" s="40"/>
      <c r="L765" s="40"/>
      <c r="M765" s="40"/>
      <c r="N765" s="40"/>
      <c r="O765" s="40"/>
      <c r="P765" s="40"/>
      <c r="Q765" s="40"/>
      <c r="R765" s="40"/>
      <c r="S765" s="41"/>
      <c r="T765" s="40"/>
      <c r="U765" s="40"/>
      <c r="V765" s="40"/>
      <c r="W765" s="40"/>
      <c r="X765" s="40"/>
    </row>
    <row r="766" spans="1:24" s="82" customFormat="1">
      <c r="A766" s="112" t="s">
        <v>2083</v>
      </c>
      <c r="B766" s="117" t="s">
        <v>2228</v>
      </c>
      <c r="C766" s="126" t="s">
        <v>2229</v>
      </c>
      <c r="G766" s="109"/>
      <c r="I766" s="40"/>
      <c r="J766" s="40"/>
      <c r="K766" s="40"/>
      <c r="L766" s="40"/>
      <c r="M766" s="40"/>
      <c r="N766" s="40"/>
      <c r="O766" s="40"/>
      <c r="P766" s="40"/>
      <c r="Q766" s="40"/>
      <c r="R766" s="40"/>
      <c r="S766" s="41"/>
      <c r="T766" s="40"/>
      <c r="U766" s="40"/>
      <c r="V766" s="40"/>
      <c r="W766" s="40"/>
      <c r="X766" s="40"/>
    </row>
    <row r="767" spans="1:24" s="82" customFormat="1">
      <c r="A767" s="112" t="s">
        <v>2083</v>
      </c>
      <c r="B767" s="117" t="s">
        <v>2230</v>
      </c>
      <c r="C767" s="126" t="s">
        <v>2231</v>
      </c>
      <c r="G767" s="109"/>
      <c r="I767" s="40"/>
      <c r="J767" s="40"/>
      <c r="K767" s="40"/>
      <c r="L767" s="40"/>
      <c r="M767" s="40"/>
      <c r="N767" s="40"/>
      <c r="O767" s="40"/>
      <c r="P767" s="40"/>
      <c r="Q767" s="40"/>
      <c r="R767" s="40"/>
      <c r="S767" s="41"/>
      <c r="T767" s="40"/>
      <c r="U767" s="40"/>
      <c r="V767" s="40"/>
      <c r="W767" s="40"/>
      <c r="X767" s="40"/>
    </row>
    <row r="768" spans="1:24" s="82" customFormat="1">
      <c r="A768" s="112" t="s">
        <v>2083</v>
      </c>
      <c r="B768" s="117" t="s">
        <v>2232</v>
      </c>
      <c r="C768" s="126" t="s">
        <v>2233</v>
      </c>
      <c r="G768" s="109"/>
      <c r="I768" s="40"/>
      <c r="J768" s="40"/>
      <c r="K768" s="40"/>
      <c r="L768" s="40"/>
      <c r="M768" s="40"/>
      <c r="N768" s="40"/>
      <c r="O768" s="40"/>
      <c r="P768" s="40"/>
      <c r="Q768" s="40"/>
      <c r="R768" s="40"/>
      <c r="S768" s="41"/>
      <c r="T768" s="40"/>
      <c r="U768" s="40"/>
      <c r="V768" s="40"/>
      <c r="W768" s="40"/>
      <c r="X768" s="40"/>
    </row>
    <row r="769" spans="1:24" s="82" customFormat="1">
      <c r="A769" s="112" t="s">
        <v>2083</v>
      </c>
      <c r="B769" s="117" t="s">
        <v>2234</v>
      </c>
      <c r="C769" s="126" t="s">
        <v>2235</v>
      </c>
      <c r="G769" s="109"/>
      <c r="I769" s="40"/>
      <c r="J769" s="40"/>
      <c r="K769" s="40"/>
      <c r="L769" s="40"/>
      <c r="M769" s="40"/>
      <c r="N769" s="40"/>
      <c r="O769" s="40"/>
      <c r="P769" s="40"/>
      <c r="Q769" s="40"/>
      <c r="R769" s="40"/>
      <c r="S769" s="41"/>
      <c r="T769" s="40"/>
      <c r="U769" s="40"/>
      <c r="V769" s="40"/>
      <c r="W769" s="40"/>
      <c r="X769" s="40"/>
    </row>
    <row r="770" spans="1:24" s="82" customFormat="1">
      <c r="A770" s="112" t="s">
        <v>2083</v>
      </c>
      <c r="B770" s="117" t="s">
        <v>2236</v>
      </c>
      <c r="C770" s="126" t="s">
        <v>2237</v>
      </c>
      <c r="G770" s="109"/>
      <c r="I770" s="40"/>
      <c r="J770" s="40"/>
      <c r="K770" s="40"/>
      <c r="L770" s="40"/>
      <c r="M770" s="40"/>
      <c r="N770" s="40"/>
      <c r="O770" s="40"/>
      <c r="P770" s="40"/>
      <c r="Q770" s="40"/>
      <c r="R770" s="40"/>
      <c r="S770" s="41"/>
      <c r="T770" s="40"/>
      <c r="U770" s="40"/>
      <c r="V770" s="40"/>
      <c r="W770" s="40"/>
      <c r="X770" s="40"/>
    </row>
    <row r="771" spans="1:24" s="82" customFormat="1">
      <c r="A771" s="112" t="s">
        <v>2083</v>
      </c>
      <c r="B771" s="117" t="s">
        <v>2238</v>
      </c>
      <c r="C771" s="126" t="s">
        <v>2239</v>
      </c>
      <c r="G771" s="109"/>
      <c r="I771" s="40"/>
      <c r="J771" s="40"/>
      <c r="K771" s="40"/>
      <c r="L771" s="40"/>
      <c r="M771" s="40"/>
      <c r="N771" s="40"/>
      <c r="O771" s="40"/>
      <c r="P771" s="40"/>
      <c r="Q771" s="40"/>
      <c r="R771" s="40"/>
      <c r="S771" s="41"/>
      <c r="T771" s="40"/>
      <c r="U771" s="40"/>
      <c r="V771" s="40"/>
      <c r="W771" s="40"/>
      <c r="X771" s="40"/>
    </row>
    <row r="772" spans="1:24" s="82" customFormat="1">
      <c r="A772" s="112" t="s">
        <v>2083</v>
      </c>
      <c r="B772" s="117" t="s">
        <v>2240</v>
      </c>
      <c r="C772" s="126" t="s">
        <v>2241</v>
      </c>
      <c r="G772" s="109"/>
      <c r="I772" s="40"/>
      <c r="J772" s="40"/>
      <c r="K772" s="40"/>
      <c r="L772" s="40"/>
      <c r="M772" s="40"/>
      <c r="N772" s="40"/>
      <c r="O772" s="40"/>
      <c r="P772" s="40"/>
      <c r="Q772" s="40"/>
      <c r="R772" s="40"/>
      <c r="S772" s="41"/>
      <c r="T772" s="40"/>
      <c r="U772" s="40"/>
      <c r="V772" s="40"/>
      <c r="W772" s="40"/>
      <c r="X772" s="40"/>
    </row>
    <row r="773" spans="1:24" s="82" customFormat="1">
      <c r="A773" s="112" t="s">
        <v>2083</v>
      </c>
      <c r="B773" s="117" t="s">
        <v>2242</v>
      </c>
      <c r="C773" s="126" t="s">
        <v>2243</v>
      </c>
      <c r="G773" s="109"/>
      <c r="I773" s="40"/>
      <c r="J773" s="40"/>
      <c r="K773" s="40"/>
      <c r="L773" s="40"/>
      <c r="M773" s="40"/>
      <c r="N773" s="40"/>
      <c r="O773" s="40"/>
      <c r="P773" s="40"/>
      <c r="Q773" s="40"/>
      <c r="R773" s="40"/>
      <c r="S773" s="41"/>
      <c r="T773" s="40"/>
      <c r="U773" s="40"/>
      <c r="V773" s="40"/>
      <c r="W773" s="40"/>
      <c r="X773" s="40"/>
    </row>
    <row r="774" spans="1:24" s="82" customFormat="1">
      <c r="A774" s="112" t="s">
        <v>2083</v>
      </c>
      <c r="B774" s="117" t="s">
        <v>2244</v>
      </c>
      <c r="C774" s="126" t="s">
        <v>2245</v>
      </c>
      <c r="G774" s="109"/>
      <c r="I774" s="40"/>
      <c r="J774" s="40"/>
      <c r="K774" s="40"/>
      <c r="L774" s="40"/>
      <c r="M774" s="40"/>
      <c r="N774" s="40"/>
      <c r="O774" s="40"/>
      <c r="P774" s="40"/>
      <c r="Q774" s="40"/>
      <c r="R774" s="40"/>
      <c r="S774" s="41"/>
      <c r="T774" s="40"/>
      <c r="U774" s="40"/>
      <c r="V774" s="40"/>
      <c r="W774" s="40"/>
      <c r="X774" s="40"/>
    </row>
    <row r="775" spans="1:24" s="82" customFormat="1">
      <c r="A775" s="112" t="s">
        <v>2083</v>
      </c>
      <c r="B775" s="117" t="s">
        <v>2246</v>
      </c>
      <c r="C775" s="126" t="s">
        <v>2247</v>
      </c>
      <c r="G775" s="109"/>
      <c r="I775" s="40"/>
      <c r="J775" s="40"/>
      <c r="K775" s="40"/>
      <c r="L775" s="40"/>
      <c r="M775" s="40"/>
      <c r="N775" s="40"/>
      <c r="O775" s="40"/>
      <c r="P775" s="40"/>
      <c r="Q775" s="40"/>
      <c r="R775" s="40"/>
      <c r="S775" s="41"/>
      <c r="T775" s="40"/>
      <c r="U775" s="40"/>
      <c r="V775" s="40"/>
      <c r="W775" s="40"/>
      <c r="X775" s="40"/>
    </row>
    <row r="776" spans="1:24" s="82" customFormat="1">
      <c r="A776" s="112" t="s">
        <v>2083</v>
      </c>
      <c r="B776" s="117" t="s">
        <v>2248</v>
      </c>
      <c r="C776" s="126" t="s">
        <v>2249</v>
      </c>
      <c r="G776" s="109"/>
      <c r="I776" s="40"/>
      <c r="J776" s="40"/>
      <c r="K776" s="40"/>
      <c r="L776" s="40"/>
      <c r="M776" s="40"/>
      <c r="N776" s="40"/>
      <c r="O776" s="40"/>
      <c r="P776" s="40"/>
      <c r="Q776" s="40"/>
      <c r="R776" s="40"/>
      <c r="S776" s="41"/>
      <c r="T776" s="40"/>
      <c r="U776" s="40"/>
      <c r="V776" s="40"/>
      <c r="W776" s="40"/>
      <c r="X776" s="40"/>
    </row>
    <row r="777" spans="1:24" s="82" customFormat="1">
      <c r="A777" s="112" t="s">
        <v>2083</v>
      </c>
      <c r="B777" s="117" t="s">
        <v>2250</v>
      </c>
      <c r="C777" s="126" t="s">
        <v>2251</v>
      </c>
      <c r="G777" s="109"/>
      <c r="I777" s="40"/>
      <c r="J777" s="40"/>
      <c r="K777" s="40"/>
      <c r="L777" s="40"/>
      <c r="M777" s="40"/>
      <c r="N777" s="40"/>
      <c r="O777" s="40"/>
      <c r="P777" s="40"/>
      <c r="Q777" s="40"/>
      <c r="R777" s="40"/>
      <c r="S777" s="41"/>
      <c r="T777" s="40"/>
      <c r="U777" s="40"/>
      <c r="V777" s="40"/>
      <c r="W777" s="40"/>
      <c r="X777" s="40"/>
    </row>
    <row r="778" spans="1:24" s="82" customFormat="1">
      <c r="A778" s="112" t="s">
        <v>2083</v>
      </c>
      <c r="B778" s="117" t="s">
        <v>2252</v>
      </c>
      <c r="C778" s="126" t="s">
        <v>2253</v>
      </c>
      <c r="G778" s="109"/>
      <c r="I778" s="40"/>
      <c r="J778" s="40"/>
      <c r="K778" s="40"/>
      <c r="L778" s="40"/>
      <c r="M778" s="40"/>
      <c r="N778" s="40"/>
      <c r="O778" s="40"/>
      <c r="P778" s="40"/>
      <c r="Q778" s="40"/>
      <c r="R778" s="40"/>
      <c r="S778" s="41"/>
      <c r="T778" s="40"/>
      <c r="U778" s="40"/>
      <c r="V778" s="40"/>
      <c r="W778" s="40"/>
      <c r="X778" s="40"/>
    </row>
    <row r="779" spans="1:24" s="82" customFormat="1">
      <c r="A779" s="112" t="s">
        <v>2083</v>
      </c>
      <c r="B779" s="117" t="s">
        <v>2254</v>
      </c>
      <c r="C779" s="126" t="s">
        <v>2255</v>
      </c>
      <c r="G779" s="109"/>
      <c r="I779" s="40"/>
      <c r="J779" s="40"/>
      <c r="K779" s="40"/>
      <c r="L779" s="40"/>
      <c r="M779" s="40"/>
      <c r="N779" s="40"/>
      <c r="O779" s="40"/>
      <c r="P779" s="40"/>
      <c r="Q779" s="40"/>
      <c r="R779" s="40"/>
      <c r="S779" s="41"/>
      <c r="T779" s="40"/>
      <c r="U779" s="40"/>
      <c r="V779" s="40"/>
      <c r="W779" s="40"/>
      <c r="X779" s="40"/>
    </row>
    <row r="780" spans="1:24" s="82" customFormat="1">
      <c r="A780" s="112" t="s">
        <v>2083</v>
      </c>
      <c r="B780" s="117" t="s">
        <v>2256</v>
      </c>
      <c r="C780" s="126" t="s">
        <v>2257</v>
      </c>
      <c r="G780" s="109"/>
      <c r="I780" s="40"/>
      <c r="J780" s="40"/>
      <c r="K780" s="40"/>
      <c r="L780" s="40"/>
      <c r="M780" s="40"/>
      <c r="N780" s="40"/>
      <c r="O780" s="40"/>
      <c r="P780" s="40"/>
      <c r="Q780" s="40"/>
      <c r="R780" s="40"/>
      <c r="S780" s="41"/>
      <c r="T780" s="40"/>
      <c r="U780" s="40"/>
      <c r="V780" s="40"/>
      <c r="W780" s="40"/>
      <c r="X780" s="40"/>
    </row>
    <row r="781" spans="1:24" s="82" customFormat="1">
      <c r="A781" s="112" t="s">
        <v>2083</v>
      </c>
      <c r="B781" s="117" t="s">
        <v>2258</v>
      </c>
      <c r="C781" s="126" t="s">
        <v>2259</v>
      </c>
      <c r="G781" s="109"/>
      <c r="I781" s="40"/>
      <c r="J781" s="40"/>
      <c r="K781" s="40"/>
      <c r="L781" s="40"/>
      <c r="M781" s="40"/>
      <c r="N781" s="40"/>
      <c r="O781" s="40"/>
      <c r="P781" s="40"/>
      <c r="Q781" s="40"/>
      <c r="R781" s="40"/>
      <c r="S781" s="41"/>
      <c r="T781" s="40"/>
      <c r="U781" s="40"/>
      <c r="V781" s="40"/>
      <c r="W781" s="40"/>
      <c r="X781" s="40"/>
    </row>
    <row r="782" spans="1:24" s="82" customFormat="1">
      <c r="A782" s="112" t="s">
        <v>2083</v>
      </c>
      <c r="B782" s="117" t="s">
        <v>2260</v>
      </c>
      <c r="C782" s="126" t="s">
        <v>2261</v>
      </c>
      <c r="G782" s="109"/>
      <c r="I782" s="40"/>
      <c r="J782" s="40"/>
      <c r="K782" s="40"/>
      <c r="L782" s="40"/>
      <c r="M782" s="40"/>
      <c r="N782" s="40"/>
      <c r="O782" s="40"/>
      <c r="P782" s="40"/>
      <c r="Q782" s="40"/>
      <c r="R782" s="40"/>
      <c r="S782" s="41"/>
      <c r="T782" s="40"/>
      <c r="U782" s="40"/>
      <c r="V782" s="40"/>
      <c r="W782" s="40"/>
      <c r="X782" s="40"/>
    </row>
    <row r="783" spans="1:24" s="82" customFormat="1">
      <c r="A783" s="112" t="s">
        <v>2083</v>
      </c>
      <c r="B783" s="117" t="s">
        <v>2262</v>
      </c>
      <c r="C783" s="126" t="s">
        <v>2263</v>
      </c>
      <c r="G783" s="109"/>
      <c r="I783" s="40"/>
      <c r="J783" s="40"/>
      <c r="K783" s="40"/>
      <c r="L783" s="40"/>
      <c r="M783" s="40"/>
      <c r="N783" s="40"/>
      <c r="O783" s="40"/>
      <c r="P783" s="40"/>
      <c r="Q783" s="40"/>
      <c r="R783" s="40"/>
      <c r="S783" s="41"/>
      <c r="T783" s="40"/>
      <c r="U783" s="40"/>
      <c r="V783" s="40"/>
      <c r="W783" s="40"/>
      <c r="X783" s="40"/>
    </row>
    <row r="784" spans="1:24" s="82" customFormat="1">
      <c r="A784" s="112" t="s">
        <v>2083</v>
      </c>
      <c r="B784" s="117" t="s">
        <v>2264</v>
      </c>
      <c r="C784" s="126" t="s">
        <v>2265</v>
      </c>
      <c r="G784" s="109"/>
      <c r="I784" s="40"/>
      <c r="J784" s="40"/>
      <c r="K784" s="40"/>
      <c r="L784" s="40"/>
      <c r="M784" s="40"/>
      <c r="N784" s="40"/>
      <c r="O784" s="40"/>
      <c r="P784" s="40"/>
      <c r="Q784" s="40"/>
      <c r="R784" s="40"/>
      <c r="S784" s="41"/>
      <c r="T784" s="40"/>
      <c r="U784" s="40"/>
      <c r="V784" s="40"/>
      <c r="W784" s="40"/>
      <c r="X784" s="40"/>
    </row>
    <row r="785" spans="1:24" s="82" customFormat="1">
      <c r="A785" s="112" t="s">
        <v>2083</v>
      </c>
      <c r="B785" s="117" t="s">
        <v>2266</v>
      </c>
      <c r="C785" s="126" t="s">
        <v>2267</v>
      </c>
      <c r="G785" s="109"/>
      <c r="I785" s="40"/>
      <c r="J785" s="40"/>
      <c r="K785" s="40"/>
      <c r="L785" s="40"/>
      <c r="M785" s="40"/>
      <c r="N785" s="40"/>
      <c r="O785" s="40"/>
      <c r="P785" s="40"/>
      <c r="Q785" s="40"/>
      <c r="R785" s="40"/>
      <c r="S785" s="41"/>
      <c r="T785" s="40"/>
      <c r="U785" s="40"/>
      <c r="V785" s="40"/>
      <c r="W785" s="40"/>
      <c r="X785" s="40"/>
    </row>
    <row r="786" spans="1:24" s="82" customFormat="1">
      <c r="A786" s="112" t="s">
        <v>2083</v>
      </c>
      <c r="B786" s="117" t="s">
        <v>2268</v>
      </c>
      <c r="C786" s="126" t="s">
        <v>2269</v>
      </c>
      <c r="G786" s="109"/>
      <c r="I786" s="40"/>
      <c r="J786" s="40"/>
      <c r="K786" s="40"/>
      <c r="L786" s="40"/>
      <c r="M786" s="40"/>
      <c r="N786" s="40"/>
      <c r="O786" s="40"/>
      <c r="P786" s="40"/>
      <c r="Q786" s="40"/>
      <c r="R786" s="40"/>
      <c r="S786" s="41"/>
      <c r="T786" s="40"/>
      <c r="U786" s="40"/>
      <c r="V786" s="40"/>
      <c r="W786" s="40"/>
      <c r="X786" s="40"/>
    </row>
    <row r="787" spans="1:24" s="82" customFormat="1">
      <c r="A787" s="112" t="s">
        <v>2083</v>
      </c>
      <c r="B787" s="117" t="s">
        <v>2270</v>
      </c>
      <c r="C787" s="126" t="s">
        <v>2271</v>
      </c>
      <c r="G787" s="109"/>
      <c r="I787" s="40"/>
      <c r="J787" s="40"/>
      <c r="K787" s="40"/>
      <c r="L787" s="40"/>
      <c r="M787" s="40"/>
      <c r="N787" s="40"/>
      <c r="O787" s="40"/>
      <c r="P787" s="40"/>
      <c r="Q787" s="40"/>
      <c r="R787" s="40"/>
      <c r="S787" s="41"/>
      <c r="T787" s="40"/>
      <c r="U787" s="40"/>
      <c r="V787" s="40"/>
      <c r="W787" s="40"/>
      <c r="X787" s="40"/>
    </row>
    <row r="788" spans="1:24" s="82" customFormat="1">
      <c r="A788" s="112" t="s">
        <v>2083</v>
      </c>
      <c r="B788" s="117" t="s">
        <v>2272</v>
      </c>
      <c r="C788" s="126" t="s">
        <v>2273</v>
      </c>
      <c r="G788" s="109"/>
      <c r="I788" s="40"/>
      <c r="J788" s="40"/>
      <c r="K788" s="40"/>
      <c r="L788" s="40"/>
      <c r="M788" s="40"/>
      <c r="N788" s="40"/>
      <c r="O788" s="40"/>
      <c r="P788" s="40"/>
      <c r="Q788" s="40"/>
      <c r="R788" s="40"/>
      <c r="S788" s="41"/>
      <c r="T788" s="40"/>
      <c r="U788" s="40"/>
      <c r="V788" s="40"/>
      <c r="W788" s="40"/>
      <c r="X788" s="40"/>
    </row>
    <row r="789" spans="1:24" s="82" customFormat="1">
      <c r="A789" s="112" t="s">
        <v>2098</v>
      </c>
      <c r="B789" s="117" t="s">
        <v>2274</v>
      </c>
      <c r="C789" s="126" t="s">
        <v>2100</v>
      </c>
      <c r="G789" s="109"/>
      <c r="I789" s="40"/>
      <c r="J789" s="40"/>
      <c r="K789" s="40"/>
      <c r="L789" s="40"/>
      <c r="M789" s="40"/>
      <c r="N789" s="40"/>
      <c r="O789" s="40"/>
      <c r="P789" s="40"/>
      <c r="Q789" s="40"/>
      <c r="R789" s="40"/>
      <c r="S789" s="41"/>
      <c r="T789" s="40"/>
      <c r="U789" s="40"/>
      <c r="V789" s="40"/>
      <c r="W789" s="40"/>
      <c r="X789" s="40"/>
    </row>
    <row r="790" spans="1:24" s="82" customFormat="1">
      <c r="A790" s="112" t="s">
        <v>2105</v>
      </c>
      <c r="B790" s="117" t="s">
        <v>2275</v>
      </c>
      <c r="C790" s="126" t="s">
        <v>2104</v>
      </c>
      <c r="G790" s="109"/>
      <c r="I790" s="40"/>
      <c r="J790" s="40"/>
      <c r="K790" s="40"/>
      <c r="L790" s="40"/>
      <c r="M790" s="40"/>
      <c r="N790" s="40"/>
      <c r="O790" s="40"/>
      <c r="P790" s="40"/>
      <c r="Q790" s="40"/>
      <c r="R790" s="40"/>
      <c r="S790" s="41"/>
      <c r="T790" s="40"/>
      <c r="U790" s="40"/>
      <c r="V790" s="40"/>
      <c r="W790" s="40"/>
      <c r="X790" s="40"/>
    </row>
    <row r="791" spans="1:24" s="82" customFormat="1">
      <c r="A791" s="112" t="s">
        <v>2107</v>
      </c>
      <c r="B791" s="117" t="s">
        <v>2276</v>
      </c>
      <c r="C791" s="126" t="s">
        <v>2106</v>
      </c>
      <c r="G791" s="109"/>
      <c r="I791" s="40"/>
      <c r="J791" s="40"/>
      <c r="K791" s="40"/>
      <c r="L791" s="40"/>
      <c r="M791" s="40"/>
      <c r="N791" s="40"/>
      <c r="O791" s="40"/>
      <c r="P791" s="40"/>
      <c r="Q791" s="40"/>
      <c r="R791" s="40"/>
      <c r="S791" s="41"/>
      <c r="T791" s="40"/>
      <c r="U791" s="40"/>
      <c r="V791" s="40"/>
      <c r="W791" s="40"/>
      <c r="X791" s="40"/>
    </row>
    <row r="792" spans="1:24" s="82" customFormat="1">
      <c r="A792" s="112" t="s">
        <v>2107</v>
      </c>
      <c r="B792" s="117" t="s">
        <v>2277</v>
      </c>
      <c r="C792" s="126" t="s">
        <v>2278</v>
      </c>
      <c r="G792" s="109"/>
      <c r="I792" s="40"/>
      <c r="J792" s="40"/>
      <c r="K792" s="40"/>
      <c r="L792" s="40"/>
      <c r="M792" s="40"/>
      <c r="N792" s="40"/>
      <c r="O792" s="40"/>
      <c r="P792" s="40"/>
      <c r="Q792" s="40"/>
      <c r="R792" s="40"/>
      <c r="S792" s="41"/>
      <c r="T792" s="40"/>
      <c r="U792" s="40"/>
      <c r="V792" s="40"/>
      <c r="W792" s="40"/>
      <c r="X792" s="40"/>
    </row>
    <row r="793" spans="1:24" s="82" customFormat="1">
      <c r="A793" s="112" t="s">
        <v>2125</v>
      </c>
      <c r="B793" s="117" t="s">
        <v>2279</v>
      </c>
      <c r="C793" s="125" t="s">
        <v>2109</v>
      </c>
      <c r="G793" s="109"/>
      <c r="I793" s="40"/>
      <c r="J793" s="40"/>
      <c r="K793" s="40"/>
      <c r="L793" s="40"/>
      <c r="M793" s="40"/>
      <c r="N793" s="40"/>
      <c r="O793" s="40"/>
      <c r="P793" s="40"/>
      <c r="Q793" s="40"/>
      <c r="R793" s="40"/>
      <c r="S793" s="41"/>
      <c r="T793" s="40"/>
      <c r="U793" s="40"/>
      <c r="V793" s="40"/>
      <c r="W793" s="40"/>
      <c r="X793" s="40"/>
    </row>
    <row r="794" spans="1:24" s="82" customFormat="1" ht="15.75" thickBot="1">
      <c r="A794" s="115" t="s">
        <v>2128</v>
      </c>
      <c r="B794" s="124" t="s">
        <v>2280</v>
      </c>
      <c r="C794" s="127" t="s">
        <v>2127</v>
      </c>
      <c r="G794" s="109"/>
      <c r="I794" s="40"/>
      <c r="J794" s="40"/>
      <c r="K794" s="40"/>
      <c r="L794" s="40"/>
      <c r="M794" s="40"/>
      <c r="N794" s="40"/>
      <c r="O794" s="40"/>
      <c r="P794" s="40"/>
      <c r="Q794" s="40"/>
      <c r="R794" s="40"/>
      <c r="S794" s="41"/>
      <c r="T794" s="40"/>
      <c r="U794" s="40"/>
      <c r="V794" s="40"/>
      <c r="W794" s="40"/>
      <c r="X794" s="40"/>
    </row>
    <row r="795" spans="1:24" s="82" customFormat="1">
      <c r="B795" s="122"/>
      <c r="G795" s="109"/>
      <c r="I795" s="40"/>
      <c r="J795" s="40"/>
      <c r="K795" s="40"/>
      <c r="L795" s="40"/>
      <c r="M795" s="40"/>
      <c r="N795" s="40"/>
      <c r="O795" s="40"/>
      <c r="P795" s="40"/>
      <c r="Q795" s="40"/>
      <c r="R795" s="40"/>
      <c r="S795" s="41"/>
      <c r="T795" s="40"/>
      <c r="U795" s="40"/>
      <c r="V795" s="40"/>
      <c r="W795" s="40"/>
      <c r="X795" s="40"/>
    </row>
    <row r="796" spans="1:24" s="82" customFormat="1" ht="15.75" thickBot="1">
      <c r="G796" s="109"/>
      <c r="I796" s="40"/>
      <c r="J796" s="40"/>
      <c r="K796" s="40"/>
      <c r="L796" s="40"/>
      <c r="M796" s="40"/>
      <c r="N796" s="40"/>
      <c r="O796" s="40"/>
      <c r="P796" s="40"/>
      <c r="Q796" s="40"/>
      <c r="R796" s="40"/>
      <c r="S796" s="41"/>
      <c r="T796" s="40"/>
      <c r="U796" s="40"/>
      <c r="V796" s="40"/>
      <c r="W796" s="40"/>
      <c r="X796" s="40"/>
    </row>
    <row r="797" spans="1:24" s="82" customFormat="1">
      <c r="A797" s="120" t="s">
        <v>2281</v>
      </c>
      <c r="G797" s="109"/>
      <c r="I797" s="40"/>
      <c r="J797" s="40"/>
      <c r="K797" s="40"/>
      <c r="L797" s="40"/>
      <c r="M797" s="40"/>
      <c r="N797" s="40"/>
      <c r="O797" s="40"/>
      <c r="P797" s="40"/>
      <c r="Q797" s="40"/>
      <c r="R797" s="40"/>
      <c r="S797" s="41"/>
      <c r="T797" s="40"/>
      <c r="U797" s="40"/>
      <c r="V797" s="40"/>
      <c r="W797" s="40"/>
      <c r="X797" s="40"/>
    </row>
    <row r="798" spans="1:24" s="82" customFormat="1">
      <c r="A798" s="112" t="s">
        <v>2282</v>
      </c>
      <c r="B798" s="123"/>
      <c r="G798" s="109"/>
      <c r="I798" s="40"/>
      <c r="J798" s="40"/>
      <c r="K798" s="40"/>
      <c r="L798" s="40"/>
      <c r="M798" s="40"/>
      <c r="N798" s="40"/>
      <c r="O798" s="40"/>
      <c r="P798" s="40"/>
      <c r="Q798" s="40"/>
      <c r="R798" s="40"/>
      <c r="S798" s="41"/>
      <c r="T798" s="40"/>
      <c r="U798" s="40"/>
      <c r="V798" s="40"/>
      <c r="W798" s="40"/>
      <c r="X798" s="40"/>
    </row>
    <row r="799" spans="1:24" s="82" customFormat="1" ht="15.75" thickBot="1">
      <c r="A799" s="115" t="s">
        <v>184</v>
      </c>
      <c r="B799" s="128" t="s">
        <v>185</v>
      </c>
      <c r="G799" s="109"/>
      <c r="I799" s="40"/>
      <c r="J799" s="40"/>
      <c r="K799" s="40"/>
      <c r="L799" s="40"/>
      <c r="M799" s="40"/>
      <c r="N799" s="40"/>
      <c r="O799" s="40"/>
      <c r="P799" s="40"/>
      <c r="Q799" s="40"/>
      <c r="R799" s="40"/>
      <c r="S799" s="41"/>
      <c r="T799" s="40"/>
      <c r="U799" s="40"/>
      <c r="V799" s="40"/>
      <c r="W799" s="40"/>
      <c r="X799" s="40"/>
    </row>
    <row r="800" spans="1:24" s="82" customFormat="1">
      <c r="A800" s="129" t="s">
        <v>2283</v>
      </c>
      <c r="B800" s="138">
        <v>0</v>
      </c>
      <c r="G800" s="109"/>
      <c r="I800" s="40"/>
      <c r="J800" s="40"/>
      <c r="K800" s="40"/>
      <c r="L800" s="40"/>
      <c r="M800" s="40"/>
      <c r="N800" s="40"/>
      <c r="O800" s="40"/>
      <c r="P800" s="40"/>
      <c r="Q800" s="40"/>
      <c r="R800" s="40"/>
      <c r="S800" s="41"/>
      <c r="T800" s="40"/>
      <c r="U800" s="40"/>
      <c r="V800" s="40"/>
      <c r="W800" s="40"/>
      <c r="X800" s="40"/>
    </row>
    <row r="801" spans="1:24" s="82" customFormat="1">
      <c r="A801" s="112" t="s">
        <v>2284</v>
      </c>
      <c r="B801" s="126">
        <v>1</v>
      </c>
      <c r="G801" s="109"/>
      <c r="I801" s="40"/>
      <c r="J801" s="40"/>
      <c r="K801" s="40"/>
      <c r="L801" s="40"/>
      <c r="M801" s="40"/>
      <c r="N801" s="40"/>
      <c r="O801" s="40"/>
      <c r="P801" s="40"/>
      <c r="Q801" s="40"/>
      <c r="R801" s="40"/>
      <c r="S801" s="41"/>
      <c r="T801" s="40"/>
      <c r="U801" s="40"/>
      <c r="V801" s="40"/>
      <c r="W801" s="40"/>
      <c r="X801" s="40"/>
    </row>
    <row r="802" spans="1:24">
      <c r="A802" s="112" t="s">
        <v>2285</v>
      </c>
      <c r="B802" s="126">
        <v>2</v>
      </c>
      <c r="C802" s="82"/>
      <c r="D802" s="82"/>
      <c r="F802" s="1"/>
      <c r="H802"/>
      <c r="T802" s="40"/>
      <c r="U802" s="40"/>
      <c r="V802" s="40"/>
      <c r="W802" s="40"/>
    </row>
    <row r="803" spans="1:24">
      <c r="A803" s="112" t="s">
        <v>2286</v>
      </c>
      <c r="B803" s="126">
        <v>3</v>
      </c>
      <c r="C803" s="82"/>
      <c r="D803" s="82"/>
      <c r="F803" s="1"/>
      <c r="H803"/>
      <c r="T803" s="40"/>
      <c r="U803" s="40"/>
      <c r="V803" s="40"/>
      <c r="W803" s="40"/>
    </row>
    <row r="804" spans="1:24">
      <c r="A804" s="112" t="s">
        <v>2287</v>
      </c>
      <c r="B804" s="126">
        <v>4</v>
      </c>
      <c r="C804" s="82"/>
      <c r="D804" s="82"/>
      <c r="F804" s="1"/>
      <c r="H804"/>
      <c r="T804" s="40"/>
      <c r="U804" s="40"/>
      <c r="V804" s="40"/>
      <c r="W804" s="40"/>
    </row>
    <row r="805" spans="1:24" ht="15.75" thickBot="1">
      <c r="A805" s="115" t="s">
        <v>2288</v>
      </c>
      <c r="B805" s="139">
        <v>5</v>
      </c>
      <c r="C805" s="82"/>
      <c r="D805" s="82"/>
      <c r="F805" s="1"/>
      <c r="H805"/>
      <c r="T805" s="40"/>
      <c r="U805" s="40"/>
      <c r="V805" s="40"/>
      <c r="W805" s="40"/>
    </row>
    <row r="806" spans="1:24">
      <c r="A806" s="82"/>
      <c r="B806" s="82"/>
      <c r="C806" s="82"/>
      <c r="D806" s="82"/>
      <c r="G806" s="1"/>
      <c r="H806"/>
      <c r="U806" s="40"/>
      <c r="V806" s="40"/>
      <c r="W806" s="40"/>
      <c r="X806" s="40"/>
    </row>
    <row r="807" spans="1:24">
      <c r="A807" s="82"/>
      <c r="B807" s="82"/>
      <c r="C807" s="82"/>
      <c r="G807" s="1"/>
      <c r="H807"/>
      <c r="U807" s="40"/>
      <c r="V807" s="40"/>
      <c r="W807" s="40"/>
      <c r="X807" s="40"/>
    </row>
    <row r="808" spans="1:24">
      <c r="A808" s="82"/>
      <c r="B808" s="82"/>
      <c r="G808" s="1"/>
      <c r="H808"/>
      <c r="U808" s="40"/>
      <c r="V808" s="40"/>
      <c r="W808" s="40"/>
      <c r="X808" s="40"/>
    </row>
    <row r="809" spans="1:24" ht="15.75" thickBot="1">
      <c r="A809" s="82"/>
      <c r="B809" s="82"/>
      <c r="G809" s="1"/>
      <c r="H809"/>
      <c r="U809" s="40"/>
      <c r="V809" s="40"/>
      <c r="W809" s="40"/>
      <c r="X809" s="40"/>
    </row>
    <row r="810" spans="1:24">
      <c r="A810" s="120" t="s">
        <v>2289</v>
      </c>
      <c r="B810" s="121"/>
      <c r="C810" s="122"/>
      <c r="G810" s="1"/>
      <c r="H810"/>
      <c r="U810" s="40"/>
      <c r="V810" s="40"/>
      <c r="W810" s="40"/>
      <c r="X810" s="40"/>
    </row>
    <row r="811" spans="1:24">
      <c r="A811" s="112" t="s">
        <v>2290</v>
      </c>
      <c r="B811" s="117"/>
      <c r="C811" s="123"/>
      <c r="G811" s="1"/>
      <c r="H811"/>
      <c r="U811" s="40"/>
      <c r="V811" s="40"/>
      <c r="W811" s="40"/>
      <c r="X811" s="40"/>
    </row>
    <row r="812" spans="1:24">
      <c r="A812" s="112" t="s">
        <v>2291</v>
      </c>
      <c r="B812" s="117" t="s">
        <v>2292</v>
      </c>
      <c r="C812" s="123" t="s">
        <v>185</v>
      </c>
      <c r="G812" s="1"/>
      <c r="H812"/>
    </row>
    <row r="813" spans="1:24">
      <c r="A813" s="112" t="s">
        <v>2293</v>
      </c>
      <c r="B813" s="117" t="s">
        <v>2294</v>
      </c>
      <c r="C813" s="123">
        <v>101</v>
      </c>
      <c r="G813" s="1"/>
      <c r="H813"/>
    </row>
    <row r="814" spans="1:24">
      <c r="A814" s="112"/>
      <c r="B814" s="117" t="s">
        <v>2295</v>
      </c>
      <c r="C814" s="123">
        <v>102</v>
      </c>
      <c r="G814" s="1"/>
      <c r="H814"/>
    </row>
    <row r="815" spans="1:24">
      <c r="A815" s="112"/>
      <c r="B815" s="117" t="s">
        <v>2296</v>
      </c>
      <c r="C815" s="123">
        <v>103</v>
      </c>
      <c r="G815" s="1"/>
      <c r="H815"/>
    </row>
    <row r="816" spans="1:24">
      <c r="A816" s="112"/>
      <c r="B816" s="117" t="s">
        <v>2297</v>
      </c>
      <c r="C816" s="123">
        <v>104</v>
      </c>
      <c r="G816" s="1"/>
      <c r="H816"/>
    </row>
    <row r="817" spans="1:8">
      <c r="A817" s="112"/>
      <c r="B817" s="117" t="s">
        <v>2298</v>
      </c>
      <c r="C817" s="123">
        <v>105</v>
      </c>
      <c r="G817" s="1"/>
      <c r="H817"/>
    </row>
    <row r="818" spans="1:8">
      <c r="A818" s="112"/>
      <c r="B818" s="117" t="s">
        <v>2299</v>
      </c>
      <c r="C818" s="123">
        <v>106</v>
      </c>
      <c r="G818" s="1"/>
      <c r="H818"/>
    </row>
    <row r="819" spans="1:8">
      <c r="A819" s="112"/>
      <c r="B819" s="117" t="s">
        <v>2300</v>
      </c>
      <c r="C819" s="123">
        <v>107</v>
      </c>
      <c r="G819" s="1"/>
      <c r="H819"/>
    </row>
    <row r="820" spans="1:8">
      <c r="A820" s="112"/>
      <c r="B820" s="117" t="s">
        <v>2301</v>
      </c>
      <c r="C820" s="123">
        <v>108</v>
      </c>
      <c r="G820" s="1"/>
      <c r="H820"/>
    </row>
    <row r="821" spans="1:8">
      <c r="A821" s="112" t="s">
        <v>2302</v>
      </c>
      <c r="B821" s="117" t="s">
        <v>2303</v>
      </c>
      <c r="C821" s="123">
        <v>201</v>
      </c>
      <c r="G821" s="1"/>
      <c r="H821"/>
    </row>
    <row r="822" spans="1:8">
      <c r="A822" s="112"/>
      <c r="B822" s="117" t="s">
        <v>2304</v>
      </c>
      <c r="C822" s="123">
        <v>202</v>
      </c>
      <c r="G822" s="1"/>
      <c r="H822"/>
    </row>
    <row r="823" spans="1:8">
      <c r="A823" s="112"/>
      <c r="B823" s="117" t="s">
        <v>2305</v>
      </c>
      <c r="C823" s="123">
        <v>203</v>
      </c>
      <c r="G823" s="1"/>
      <c r="H823"/>
    </row>
    <row r="824" spans="1:8">
      <c r="A824" s="112"/>
      <c r="B824" s="117" t="s">
        <v>2306</v>
      </c>
      <c r="C824" s="123">
        <v>204</v>
      </c>
      <c r="G824" s="1"/>
      <c r="H824"/>
    </row>
    <row r="825" spans="1:8">
      <c r="A825" s="112"/>
      <c r="B825" s="117" t="s">
        <v>2307</v>
      </c>
      <c r="C825" s="123">
        <v>205</v>
      </c>
      <c r="G825" s="1"/>
      <c r="H825"/>
    </row>
    <row r="826" spans="1:8">
      <c r="A826" s="112"/>
      <c r="B826" s="117" t="s">
        <v>2308</v>
      </c>
      <c r="C826" s="123">
        <v>206</v>
      </c>
      <c r="G826" s="1"/>
      <c r="H826"/>
    </row>
    <row r="827" spans="1:8">
      <c r="A827" s="112"/>
      <c r="B827" s="117" t="s">
        <v>2309</v>
      </c>
      <c r="C827" s="123">
        <v>207</v>
      </c>
      <c r="G827" s="1"/>
      <c r="H827"/>
    </row>
    <row r="828" spans="1:8" ht="15.75" thickBot="1">
      <c r="A828" s="115"/>
      <c r="B828" s="124" t="s">
        <v>970</v>
      </c>
      <c r="C828" s="128">
        <v>301</v>
      </c>
      <c r="G828" s="1"/>
      <c r="H828"/>
    </row>
    <row r="829" spans="1:8">
      <c r="A829" s="82"/>
      <c r="B829" s="82"/>
    </row>
    <row r="830" spans="1:8">
      <c r="A830" s="82"/>
    </row>
    <row r="831" spans="1:8">
      <c r="A831" s="82"/>
    </row>
  </sheetData>
  <sheetProtection algorithmName="SHA-512" hashValue="ddE3/O36T6q3bkvZvyvZuGDQkgXbzbCgKp3M1hwsXkvqe2NreEh1Scs6zzfrz+OMuDVymNcx6ElaJaVMjbZwYQ==" saltValue="4elL9dVKOQDKyJn1MuNfoA==" spinCount="100000" sheet="1" objects="1" scenarios="1"/>
  <sortState xmlns:xlrd2="http://schemas.microsoft.com/office/spreadsheetml/2017/richdata2" ref="K52:K90">
    <sortCondition ref="K52"/>
  </sortState>
  <mergeCells count="99">
    <mergeCell ref="E351:G351"/>
    <mergeCell ref="E150:E170"/>
    <mergeCell ref="F150:F158"/>
    <mergeCell ref="F159:F165"/>
    <mergeCell ref="F166:F170"/>
    <mergeCell ref="E171:E203"/>
    <mergeCell ref="F171:F182"/>
    <mergeCell ref="F183:F189"/>
    <mergeCell ref="F190:F203"/>
    <mergeCell ref="F286:F287"/>
    <mergeCell ref="E288:E298"/>
    <mergeCell ref="F292:F293"/>
    <mergeCell ref="F294:F296"/>
    <mergeCell ref="E278:E287"/>
    <mergeCell ref="E204:E235"/>
    <mergeCell ref="F204:F224"/>
    <mergeCell ref="F297:F298"/>
    <mergeCell ref="F278:F279"/>
    <mergeCell ref="F280:F282"/>
    <mergeCell ref="F283:F285"/>
    <mergeCell ref="E248:E277"/>
    <mergeCell ref="F248:F256"/>
    <mergeCell ref="F257:F266"/>
    <mergeCell ref="E299:E350"/>
    <mergeCell ref="F299:F330"/>
    <mergeCell ref="F331:F333"/>
    <mergeCell ref="F334:F336"/>
    <mergeCell ref="F337:F340"/>
    <mergeCell ref="F341:F345"/>
    <mergeCell ref="F346:F350"/>
    <mergeCell ref="A178:B178"/>
    <mergeCell ref="A179:B179"/>
    <mergeCell ref="F267:F273"/>
    <mergeCell ref="F274:F277"/>
    <mergeCell ref="F236:F243"/>
    <mergeCell ref="F244:F247"/>
    <mergeCell ref="A185:B185"/>
    <mergeCell ref="A186:B186"/>
    <mergeCell ref="A227:A229"/>
    <mergeCell ref="F225:F235"/>
    <mergeCell ref="E236:E247"/>
    <mergeCell ref="A156:B156"/>
    <mergeCell ref="F110:F119"/>
    <mergeCell ref="A157:B157"/>
    <mergeCell ref="A172:B172"/>
    <mergeCell ref="A173:B173"/>
    <mergeCell ref="E120:E149"/>
    <mergeCell ref="F120:F129"/>
    <mergeCell ref="E87:E119"/>
    <mergeCell ref="F87:F103"/>
    <mergeCell ref="A136:B136"/>
    <mergeCell ref="A137:B137"/>
    <mergeCell ref="F104:F109"/>
    <mergeCell ref="F130:F132"/>
    <mergeCell ref="F133:F141"/>
    <mergeCell ref="F142:F149"/>
    <mergeCell ref="F49:F55"/>
    <mergeCell ref="E49:E86"/>
    <mergeCell ref="F57:F60"/>
    <mergeCell ref="F61:F65"/>
    <mergeCell ref="F66:F70"/>
    <mergeCell ref="F71:F76"/>
    <mergeCell ref="F77:F82"/>
    <mergeCell ref="F83:F86"/>
    <mergeCell ref="E25:E33"/>
    <mergeCell ref="F25:F27"/>
    <mergeCell ref="A26:B26"/>
    <mergeCell ref="A27:B27"/>
    <mergeCell ref="F28:F29"/>
    <mergeCell ref="F30:F33"/>
    <mergeCell ref="E34:E48"/>
    <mergeCell ref="F34:F39"/>
    <mergeCell ref="F40:F43"/>
    <mergeCell ref="A45:B45"/>
    <mergeCell ref="A46:B46"/>
    <mergeCell ref="F44:F48"/>
    <mergeCell ref="A2:B2"/>
    <mergeCell ref="A3:B3"/>
    <mergeCell ref="E5:E8"/>
    <mergeCell ref="F5:F6"/>
    <mergeCell ref="F7:F8"/>
    <mergeCell ref="A8:B8"/>
    <mergeCell ref="A9:B9"/>
    <mergeCell ref="E9:E15"/>
    <mergeCell ref="F9:F10"/>
    <mergeCell ref="F11:F15"/>
    <mergeCell ref="E16:E24"/>
    <mergeCell ref="F16:F19"/>
    <mergeCell ref="F20:F22"/>
    <mergeCell ref="F23:F24"/>
    <mergeCell ref="J3:K4"/>
    <mergeCell ref="M3:M6"/>
    <mergeCell ref="O3:P4"/>
    <mergeCell ref="R3:R6"/>
    <mergeCell ref="T3:T6"/>
    <mergeCell ref="J5:J6"/>
    <mergeCell ref="K5:K6"/>
    <mergeCell ref="O5:O6"/>
    <mergeCell ref="P5:P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53</vt:i4>
      </vt:variant>
    </vt:vector>
  </HeadingPairs>
  <TitlesOfParts>
    <vt:vector size="56" baseType="lpstr">
      <vt:lpstr>C</vt:lpstr>
      <vt:lpstr>BD Servicios</vt:lpstr>
      <vt:lpstr>C_Conversion</vt:lpstr>
      <vt:lpstr>Codigo</vt:lpstr>
      <vt:lpstr>FECHA_INICIO</vt:lpstr>
      <vt:lpstr>FECHA_TERMINO</vt:lpstr>
      <vt:lpstr>'C'!Print_Area</vt:lpstr>
      <vt:lpstr>REM_072101</vt:lpstr>
      <vt:lpstr>REM_10_60_70_EUS</vt:lpstr>
      <vt:lpstr>REM_11_12_PERSONAL_MEDICO_18834</vt:lpstr>
      <vt:lpstr>REM_170201_170202</vt:lpstr>
      <vt:lpstr>REM_20_Fiscalizadores</vt:lpstr>
      <vt:lpstr>REM_240201</vt:lpstr>
      <vt:lpstr>REM_30_JUDICIAL</vt:lpstr>
      <vt:lpstr>REM_40_CONGRESO</vt:lpstr>
      <vt:lpstr>REM_61_BC</vt:lpstr>
      <vt:lpstr>REM_61_ESCALA_A_Personal_Medico_TIPOB</vt:lpstr>
      <vt:lpstr>REM_80_Codigo_del_Trabajo</vt:lpstr>
      <vt:lpstr>REM_80_Serviu</vt:lpstr>
      <vt:lpstr>REM_Codigo_Especiales</vt:lpstr>
      <vt:lpstr>Servicios_Locales</vt:lpstr>
      <vt:lpstr>Serviu_Codigo</vt:lpstr>
      <vt:lpstr>Tabla_01_Sexo</vt:lpstr>
      <vt:lpstr>Tabla_02_Inst.Previsional</vt:lpstr>
      <vt:lpstr>Tabla_03_Inst.Salud</vt:lpstr>
      <vt:lpstr>Tabla_04_Sist.Rem</vt:lpstr>
      <vt:lpstr>Tabla_04_Sist.Rem_SLE</vt:lpstr>
      <vt:lpstr>Tabla_05_Region</vt:lpstr>
      <vt:lpstr>Tabla_06_10_40_60_70_EUS</vt:lpstr>
      <vt:lpstr>Tabla_06_11_12_15076_19664</vt:lpstr>
      <vt:lpstr>Tabla_06_13</vt:lpstr>
      <vt:lpstr>Tabla_06_14</vt:lpstr>
      <vt:lpstr>Tabla_06_15</vt:lpstr>
      <vt:lpstr>Tabla_06_20_Fiscalizadores</vt:lpstr>
      <vt:lpstr>Tabla_06_30_Poder_Judicial</vt:lpstr>
      <vt:lpstr>Tabla_06_50_Ministerio_Publico</vt:lpstr>
      <vt:lpstr>Tabla_06_80_Codigo_del_Trabajo</vt:lpstr>
      <vt:lpstr>Tabla_06_DFL29_61_Experimentales</vt:lpstr>
      <vt:lpstr>Tabla_06_Personal_Fuera_de_Dotacion</vt:lpstr>
      <vt:lpstr>Tabla_07_Dotacion</vt:lpstr>
      <vt:lpstr>Tabla_07_Fuera_Dotacion</vt:lpstr>
      <vt:lpstr>Tabla_09_S_N</vt:lpstr>
      <vt:lpstr>Tabla_11_Nivel_Ley_Medica</vt:lpstr>
      <vt:lpstr>Tabla_12_Fallecimiento</vt:lpstr>
      <vt:lpstr>Tabla_12_Jubilacion</vt:lpstr>
      <vt:lpstr>Tabla_12_Regularizacion_Honorarios</vt:lpstr>
      <vt:lpstr>Tabla_12_Renuncia_No_Voluntaria</vt:lpstr>
      <vt:lpstr>Tabla_12_Renuncia_Voluntaria</vt:lpstr>
      <vt:lpstr>Tabla_12_Termino_Plazo_Contratacion</vt:lpstr>
      <vt:lpstr>Tabla_13_Imputacion_Presupuestaria</vt:lpstr>
      <vt:lpstr>Tabla_23_EDU</vt:lpstr>
      <vt:lpstr>TABLA_26_OTROS_EDU</vt:lpstr>
      <vt:lpstr>Tabla_29_PAIS</vt:lpstr>
      <vt:lpstr>Tabla_30_TITULO</vt:lpstr>
      <vt:lpstr>TABLA_31_ESPECIALIDAD</vt:lpstr>
      <vt:lpstr>TABLA_32_UNIDAD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Estadisticas Dipres</dc:creator>
  <cp:lastModifiedBy>Sergio Arancibia P</cp:lastModifiedBy>
  <cp:lastPrinted>2020-06-11T13:53:23Z</cp:lastPrinted>
  <dcterms:created xsi:type="dcterms:W3CDTF">2011-10-26T19:45:07Z</dcterms:created>
  <dcterms:modified xsi:type="dcterms:W3CDTF">2025-03-11T18:42:44Z</dcterms:modified>
</cp:coreProperties>
</file>